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26" documentId="120_S{2AC9BD13-BADA-5192-A53E-5A8FF88502F6}" xr6:coauthVersionLast="47" xr6:coauthVersionMax="47" xr10:uidLastSave="{432E003F-496A-464E-88D0-1E8FC5A59166}"/>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<sst xmlns="http://schemas.openxmlformats.org/spreadsheetml/2006/main" count="181571" uniqueCount="39149">
  <si>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</si>
  <si>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</si>
  <si>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</si>
  <si>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</si>
  <si>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</si>
  <si>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</si>
  <si>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</si>
  <si>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</si>
  <si>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</si>
  <si>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</si>
  <si>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</si>
  <si>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</si>
  <si>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</si>
  <si>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</si>
  <si>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</si>
  <si>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</si>
  <si>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</si>
  <si>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</si>
  <si>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</si>
  <si>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</si>
  <si>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</si>
  <si>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</si>
  <si>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</si>
  <si>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</si>
  <si>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</si>
  <si>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</si>
  <si>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</si>
  <si>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</si>
  <si>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</si>
  <si>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</si>
  <si>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</si>
  <si>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</si>
  <si>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</si>
  <si>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</si>
  <si>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</si>
  <si>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</si>
  <si>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</si>
  <si>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</si>
  <si>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</si>
  <si>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</si>
  <si>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</si>
  <si>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</si>
  <si>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</si>
  <si>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</si>
  <si>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</si>
  <si>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</si>
  <si>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</si>
  <si>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</si>
  <si>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</si>
  <si>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</si>
  <si>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</si>
  <si>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</si>
  <si>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</si>
  <si>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</si>
  <si>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</si>
  <si>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</si>
  <si>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</si>
  <si>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</si>
  <si>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</si>
  <si>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</si>
  <si>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</si>
  <si>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</si>
  <si>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</si>
  <si>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</si>
  <si>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</si>
  <si>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</si>
  <si>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</si>
  <si>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</si>
  <si>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</si>
  <si>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</si>
  <si>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</si>
  <si>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</si>
  <si>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</si>
  <si>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</si>
  <si>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</si>
  <si>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</si>
  <si>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</si>
  <si>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</si>
  <si>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</si>
  <si>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</si>
  <si>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</si>
  <si>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</si>
  <si>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</si>
  <si>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</si>
  <si>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</si>
  <si>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</si>
  <si>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</si>
  <si>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</si>
  <si>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</si>
  <si>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</si>
  <si>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</si>
  <si>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</si>
  <si>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</si>
  <si>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</si>
  <si>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</si>
  <si>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</si>
  <si>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</si>
  <si>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</si>
  <si>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</si>
  <si>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</si>
  <si>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</si>
  <si>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</si>
  <si>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</si>
  <si>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</si>
  <si>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</si>
  <si>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</si>
  <si>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</si>
  <si>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</si>
  <si>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</si>
  <si>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</si>
  <si>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</si>
  <si>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</si>
  <si>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</si>
  <si>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</si>
  <si>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</si>
  <si>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</si>
  <si>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</si>
  <si>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</si>
  <si>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</si>
  <si>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</si>
  <si>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</si>
  <si>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</si>
  <si>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</si>
  <si>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</si>
  <si>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</si>
  <si>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</si>
  <si>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</si>
  <si>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</si>
  <si>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</si>
  <si>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</si>
  <si>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</si>
  <si>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</si>
  <si>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</si>
  <si>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</si>
  <si>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</si>
  <si>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</si>
  <si>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</si>
  <si>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</si>
  <si>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</si>
  <si>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</si>
  <si>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</si>
  <si>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</si>
  <si>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</si>
  <si>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</si>
  <si>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</si>
  <si>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</si>
  <si>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</si>
  <si>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</si>
  <si>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</si>
  <si>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</si>
  <si>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</si>
  <si>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</si>
  <si>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</si>
  <si>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</si>
  <si>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</si>
  <si>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</si>
  <si>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</si>
  <si>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</si>
  <si>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</si>
  <si>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</si>
  <si>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</si>
  <si>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</si>
  <si>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</si>
  <si>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</si>
  <si>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</si>
  <si>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</si>
  <si>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</si>
  <si>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</si>
  <si>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</si>
  <si>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</si>
  <si>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</si>
  <si>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</si>
  <si>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</si>
  <si>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</si>
  <si>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</si>
  <si>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</si>
  <si>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</si>
  <si>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</si>
  <si>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</si>
  <si>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</si>
  <si>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</si>
  <si>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</si>
  <si>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</si>
  <si>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</si>
  <si>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</si>
  <si>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</si>
  <si>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</si>
  <si>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</si>
  <si>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</si>
  <si>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</si>
  <si>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</si>
  <si>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</si>
  <si>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</si>
  <si>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</si>
  <si>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</si>
  <si>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</si>
  <si>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</si>
  <si>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</si>
  <si>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</si>
  <si>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</si>
  <si>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</si>
  <si>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</si>
  <si>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</si>
  <si>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</si>
  <si>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</si>
  <si>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</si>
  <si>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</si>
  <si>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</si>
  <si>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</si>
  <si>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</si>
  <si>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</si>
  <si>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</si>
  <si>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</si>
  <si>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</si>
  <si>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</si>
  <si>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</si>
  <si>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</si>
  <si>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</si>
  <si>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</si>
  <si>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</si>
  <si>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</si>
  <si>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</si>
  <si>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</si>
  <si>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</si>
  <si>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</si>
  <si>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</si>
  <si>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</si>
  <si>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</si>
  <si>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</si>
  <si>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</si>
  <si>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</si>
  <si>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</si>
  <si>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</si>
  <si>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</si>
  <si>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</si>
  <si>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</si>
  <si>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</si>
  <si>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</si>
  <si>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</si>
  <si>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</si>
  <si>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</si>
  <si>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</si>
  <si>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</si>
  <si>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</si>
  <si>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</si>
  <si>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</si>
  <si>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</si>
  <si>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</si>
  <si>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</si>
  <si>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</si>
  <si>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</si>
  <si>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</si>
  <si>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</si>
  <si>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</si>
  <si>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</si>
  <si>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</si>
  <si>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</si>
  <si>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</si>
  <si>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</si>
  <si>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</si>
  <si>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</si>
  <si>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</si>
  <si>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</si>
  <si>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</si>
  <si>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</si>
  <si>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</si>
  <si>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</si>
  <si>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</si>
  <si>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</si>
  <si>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</si>
  <si>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</si>
  <si>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</si>
  <si>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</si>
  <si>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</si>
  <si>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</si>
  <si>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</si>
  <si>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</si>
  <si>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</si>
  <si>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</si>
  <si>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</si>
  <si>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</si>
  <si>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</si>
  <si>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</si>
  <si>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</si>
  <si>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</si>
  <si>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</si>
  <si>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</si>
  <si>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</si>
  <si>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</si>
  <si>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</si>
  <si>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</si>
  <si>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</si>
  <si>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</si>
  <si>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</si>
  <si>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</si>
  <si>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</si>
  <si>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</si>
  <si>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</si>
  <si>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</si>
  <si>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</si>
  <si>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</si>
  <si>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</si>
  <si>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</si>
  <si>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</si>
  <si>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</si>
  <si>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</si>
  <si>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</si>
  <si>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</si>
  <si>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</si>
  <si>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</si>
  <si>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</si>
  <si>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</si>
  <si>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</si>
  <si>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</si>
  <si>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</si>
  <si>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</si>
  <si>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</si>
  <si>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</si>
  <si>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</si>
  <si>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</si>
  <si>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</si>
  <si>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</si>
  <si>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</si>
  <si>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</si>
  <si>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</si>
  <si>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</si>
  <si>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</si>
  <si>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</si>
  <si>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</si>
  <si>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</si>
  <si>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</si>
  <si>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</si>
  <si>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</si>
  <si>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</si>
  <si>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</si>
  <si>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</si>
  <si>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</si>
  <si>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</si>
  <si>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</si>
  <si>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</si>
  <si>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</si>
  <si>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</si>
  <si>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</si>
  <si>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</si>
  <si>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</si>
  <si>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</si>
  <si>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</si>
  <si>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</si>
  <si>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</si>
  <si>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</si>
  <si>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</si>
  <si>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</si>
  <si>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</si>
  <si>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</si>
  <si>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</si>
  <si>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</si>
  <si>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</si>
  <si>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</si>
  <si>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</si>
  <si>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</si>
  <si>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</si>
  <si>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</si>
  <si>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</si>
  <si>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</si>
  <si>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</si>
  <si>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</si>
  <si>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</si>
  <si>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</si>
  <si>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</si>
  <si>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</si>
  <si>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</si>
  <si>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</si>
  <si>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</si>
  <si>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</si>
  <si>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</si>
  <si>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</si>
  <si>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</si>
  <si>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</si>
  <si>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</si>
  <si>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</si>
  <si>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</si>
  <si>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</si>
  <si>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</si>
  <si>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</si>
  <si>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</si>
  <si>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</si>
  <si>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</si>
  <si>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</si>
  <si>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</si>
  <si>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</si>
  <si>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</si>
  <si>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</si>
  <si>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</si>
  <si>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</si>
  <si>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</si>
  <si>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</si>
  <si>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</si>
  <si>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</si>
  <si>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</si>
  <si>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</si>
  <si>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</si>
  <si>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</si>
  <si>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</si>
  <si>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</si>
  <si>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</si>
  <si>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</si>
  <si>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</si>
  <si>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</si>
  <si>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</si>
  <si>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</si>
  <si>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</si>
  <si>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</si>
  <si>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</si>
  <si>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</si>
  <si>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</si>
  <si>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</si>
  <si>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</si>
  <si>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</si>
  <si>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</si>
  <si>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</si>
  <si>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</si>
  <si>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</si>
  <si>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</si>
  <si>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</si>
  <si>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</si>
  <si>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</si>
  <si>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</si>
  <si>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</si>
  <si>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</si>
  <si>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</si>
  <si>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</si>
  <si>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</si>
  <si>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</si>
  <si>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</si>
  <si>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</si>
  <si>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</si>
  <si>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</si>
  <si>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</si>
  <si>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</si>
  <si>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</si>
  <si>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</si>
  <si>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</si>
  <si>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</si>
  <si>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</si>
  <si>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</si>
  <si>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</si>
  <si>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</si>
  <si>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</si>
  <si>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</si>
  <si>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</si>
  <si>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</si>
  <si>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</si>
  <si>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</si>
  <si>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</si>
  <si>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</si>
  <si>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</si>
  <si>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</si>
  <si>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</si>
  <si>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</si>
  <si>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</si>
  <si>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</si>
  <si>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</si>
  <si>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</si>
  <si>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</si>
  <si>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</si>
  <si>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</si>
  <si>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</si>
  <si>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</si>
  <si>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</si>
  <si>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</si>
  <si>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</si>
  <si>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</si>
  <si>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</si>
  <si>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</si>
  <si>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</si>
  <si>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</si>
  <si>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</si>
  <si>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</si>
  <si>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</si>
  <si>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</si>
  <si>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</si>
  <si>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</si>
  <si>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</si>
  <si>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</si>
  <si>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</si>
  <si>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</si>
  <si>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</si>
  <si>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</si>
  <si>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</si>
  <si>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</si>
  <si>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</si>
  <si>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</si>
  <si>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</si>
  <si>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</si>
  <si>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</si>
  <si>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</si>
  <si>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</si>
  <si>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</si>
  <si>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</si>
  <si>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</si>
  <si>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</si>
  <si>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</si>
  <si>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</si>
  <si>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</si>
  <si>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</si>
  <si>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</si>
  <si>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</si>
  <si>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</si>
  <si>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</si>
  <si>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</si>
  <si>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</si>
  <si>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</si>
  <si>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</si>
  <si>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</si>
  <si>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</si>
  <si>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</si>
  <si>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</si>
  <si>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</si>
  <si>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</si>
  <si>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</si>
  <si>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</si>
  <si>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</si>
  <si>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</si>
  <si>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</si>
  <si>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</si>
  <si>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</si>
  <si>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</si>
  <si>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</si>
  <si>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</si>
  <si>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</si>
  <si>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</si>
  <si>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</si>
  <si>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</si>
  <si>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</si>
  <si>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</si>
  <si>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</si>
  <si>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</si>
  <si>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</si>
  <si>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</si>
  <si>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</si>
  <si>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</si>
  <si>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</si>
  <si>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</si>
  <si>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</si>
  <si>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</si>
  <si>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</si>
  <si>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</si>
  <si>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</si>
  <si>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</si>
  <si>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</si>
  <si>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</si>
  <si>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</si>
  <si>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</si>
  <si>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</si>
  <si>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</si>
  <si>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</si>
  <si>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</si>
  <si>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</si>
  <si>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</si>
  <si>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</si>
  <si>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</si>
  <si>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</si>
  <si>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</si>
  <si>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</si>
  <si>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</si>
  <si>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</si>
  <si>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</si>
  <si>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</si>
  <si>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</si>
  <si>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</si>
  <si>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</si>
  <si>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</si>
  <si>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</si>
  <si>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</si>
  <si>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</si>
  <si>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</si>
  <si>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</si>
  <si>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</si>
  <si>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</si>
  <si>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</si>
  <si>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</si>
  <si>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</si>
  <si>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</si>
  <si>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</si>
  <si>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</si>
  <si>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</si>
  <si>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</si>
  <si>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</si>
  <si>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</si>
  <si>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</si>
  <si>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</si>
  <si>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</si>
  <si>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</si>
  <si>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</si>
  <si>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</si>
  <si>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</si>
  <si>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</si>
  <si>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</si>
  <si>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</si>
  <si>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</si>
  <si>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</si>
  <si>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</si>
  <si>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</si>
  <si>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</si>
  <si>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</si>
  <si>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</si>
  <si>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</si>
  <si>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</si>
  <si>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</si>
  <si>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</si>
  <si>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</si>
  <si>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</si>
  <si>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</si>
  <si>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</si>
  <si>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</si>
  <si>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</si>
  <si>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</si>
  <si>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</si>
  <si>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</si>
  <si>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</si>
  <si>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</si>
  <si>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</si>
  <si>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</si>
  <si>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</si>
  <si>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</si>
  <si>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</si>
  <si>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</si>
  <si>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</si>
  <si>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</si>
  <si>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</si>
  <si>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</si>
  <si>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</si>
  <si>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</si>
  <si>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</si>
  <si>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</si>
  <si>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</si>
  <si>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</si>
  <si>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</si>
  <si>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</si>
  <si>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</si>
  <si>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</si>
  <si>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</si>
  <si>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</si>
  <si>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</si>
  <si>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</si>
  <si>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</si>
  <si>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</si>
  <si>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</si>
  <si>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</si>
  <si>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</si>
  <si>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</si>
  <si>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</si>
  <si>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</si>
  <si>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</si>
  <si>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</si>
  <si>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</si>
  <si>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</si>
  <si>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</si>
  <si>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</si>
  <si>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</si>
  <si>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</si>
  <si>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</si>
  <si>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</si>
  <si>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</si>
  <si>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</si>
  <si>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</si>
  <si>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</si>
  <si>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</si>
  <si>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</si>
  <si>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</si>
  <si>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</si>
  <si>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</si>
  <si>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</si>
  <si>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</si>
  <si>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</si>
  <si>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</si>
  <si>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</si>
  <si>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</si>
  <si>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</si>
  <si>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</si>
  <si>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</si>
  <si>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</si>
  <si>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</si>
  <si>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</si>
  <si>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</si>
  <si>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</si>
  <si>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</si>
  <si>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</si>
  <si>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</si>
  <si>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</si>
  <si>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</si>
  <si>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</si>
  <si>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</si>
  <si>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</si>
  <si>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</si>
  <si>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</si>
  <si>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</si>
  <si>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</si>
  <si>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</si>
  <si>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</si>
  <si>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</si>
  <si>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</si>
  <si>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</si>
  <si>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</si>
  <si>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</si>
  <si>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</si>
  <si>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</si>
  <si>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</si>
  <si>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</si>
  <si>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</si>
  <si>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</si>
  <si>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</si>
  <si>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</si>
  <si>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</si>
  <si>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</si>
  <si>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</si>
  <si>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</si>
  <si>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</si>
  <si>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</si>
  <si>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</si>
  <si>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</si>
  <si>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</si>
  <si>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</si>
  <si>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</si>
  <si>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</si>
  <si>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</si>
  <si>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</si>
  <si>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</si>
  <si>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</si>
  <si>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</si>
  <si>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</si>
  <si>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</si>
  <si>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</si>
  <si>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</si>
  <si>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</si>
  <si>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</si>
  <si>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</si>
  <si>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</si>
  <si>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</si>
  <si>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</si>
  <si>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</si>
  <si>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</si>
  <si>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</si>
  <si>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</si>
  <si>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</si>
  <si>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</si>
  <si>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</si>
  <si>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</si>
  <si>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</si>
  <si>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</si>
  <si>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</si>
  <si>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</si>
  <si>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</si>
  <si>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</si>
  <si>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</si>
  <si>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</si>
  <si>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</si>
  <si>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</si>
  <si>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</si>
  <si>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</si>
  <si>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</si>
  <si>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</si>
  <si>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</si>
  <si>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</si>
  <si>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</si>
  <si>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</si>
  <si>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</si>
  <si>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</si>
  <si>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</si>
  <si>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</si>
  <si>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</si>
  <si>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</si>
  <si>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</si>
  <si>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</si>
  <si>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</si>
  <si>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</si>
  <si>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</si>
  <si>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</si>
  <si>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</si>
  <si>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</si>
  <si>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</si>
  <si>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</si>
  <si>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</si>
  <si>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</si>
  <si>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</si>
  <si>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</si>
  <si>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</si>
  <si>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</si>
  <si>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</si>
  <si>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</si>
  <si>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</si>
  <si>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</si>
  <si>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</si>
  <si>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</si>
  <si>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</si>
  <si>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</si>
  <si>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</si>
  <si>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</si>
  <si>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</si>
  <si>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</si>
  <si>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</si>
  <si>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</si>
  <si>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</si>
  <si>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</si>
  <si>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</si>
  <si>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</si>
  <si>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</si>
  <si>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</si>
  <si>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</si>
  <si>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</si>
  <si>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</si>
  <si>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</si>
  <si>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</si>
  <si>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</si>
  <si>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</si>
  <si>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</si>
  <si>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</si>
  <si>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</si>
  <si>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</si>
  <si>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</si>
  <si>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</si>
  <si>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</si>
  <si>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</si>
  <si>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</si>
  <si>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</si>
  <si>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</si>
  <si>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</si>
  <si>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</si>
  <si>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</si>
  <si>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</si>
  <si>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</si>
  <si>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</si>
  <si>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</si>
  <si>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</si>
  <si>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</si>
  <si>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</si>
  <si>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</si>
  <si>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</si>
  <si>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</si>
  <si>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</si>
  <si>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</si>
  <si>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</si>
  <si>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</si>
  <si>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</si>
  <si>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</si>
  <si>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</si>
  <si>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</si>
  <si>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</si>
  <si>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</si>
  <si>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</si>
  <si>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</si>
  <si>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</si>
  <si>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</si>
  <si>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</si>
  <si>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</si>
  <si>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</si>
  <si>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</si>
  <si>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</si>
  <si>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</si>
  <si>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</si>
  <si>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</si>
  <si>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</si>
  <si>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</si>
  <si>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</si>
  <si>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</si>
  <si>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</si>
  <si>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</si>
  <si>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</si>
  <si>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</si>
  <si>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</si>
  <si>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</si>
  <si>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</si>
  <si>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</si>
  <si>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</si>
  <si>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</si>
  <si>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</si>
  <si>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</si>
  <si>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</si>
  <si>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</si>
  <si>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</si>
  <si>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</si>
  <si>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</si>
  <si>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</si>
  <si>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</si>
  <si>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</si>
  <si>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</si>
  <si>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</si>
  <si>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</si>
  <si>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</si>
  <si>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</si>
  <si>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</si>
  <si>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</si>
  <si>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</si>
  <si>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</si>
  <si>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</si>
  <si>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</si>
  <si>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</si>
  <si>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</si>
  <si>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</si>
  <si>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</si>
  <si>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</si>
  <si>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</si>
  <si>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</si>
  <si>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</si>
  <si>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</si>
  <si>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</si>
  <si>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</si>
  <si>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</si>
  <si>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</si>
  <si>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</si>
  <si>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</si>
  <si>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</si>
  <si>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</si>
  <si>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</si>
  <si>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</si>
  <si>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</si>
  <si>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</si>
  <si>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</si>
  <si>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</si>
  <si>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</si>
  <si>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</si>
  <si>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</si>
  <si>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</si>
  <si>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</si>
  <si>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</si>
  <si>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</si>
  <si>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</si>
  <si>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</si>
  <si>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</si>
  <si>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</si>
  <si>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</si>
  <si>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</si>
  <si>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</si>
  <si>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</si>
  <si>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</si>
  <si>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</si>
  <si>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</si>
  <si>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</si>
  <si>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</si>
  <si>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</si>
  <si>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</si>
  <si>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</si>
  <si>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</si>
  <si>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</si>
  <si>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</si>
  <si>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</si>
  <si>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</si>
  <si>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</si>
  <si>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</si>
  <si>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</si>
  <si>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</si>
  <si>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</si>
  <si>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</si>
  <si>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</si>
  <si>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</si>
  <si>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</si>
  <si>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</si>
  <si>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</si>
  <si>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</si>
  <si>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</si>
  <si>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</si>
  <si>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</si>
  <si>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</si>
  <si>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</si>
  <si>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</si>
  <si>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</si>
  <si>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</si>
  <si>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</si>
  <si>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</si>
  <si>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</si>
  <si>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</si>
  <si>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</si>
  <si>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</si>
  <si>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</si>
  <si>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</si>
  <si>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</si>
  <si>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</si>
  <si>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</si>
  <si>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</si>
  <si>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</si>
  <si>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</si>
  <si>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</si>
  <si>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</si>
  <si>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</si>
  <si>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</si>
  <si>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</si>
  <si>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</si>
  <si>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</si>
  <si>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</si>
  <si>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</si>
  <si>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</si>
  <si>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</si>
  <si>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</si>
  <si>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</si>
  <si>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</si>
  <si>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</si>
  <si>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</si>
  <si>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</si>
  <si>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</si>
  <si>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</si>
  <si>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</si>
  <si>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</si>
  <si>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</si>
  <si>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</si>
  <si>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</si>
  <si>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</si>
  <si>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</si>
  <si>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</si>
  <si>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</si>
  <si>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</si>
  <si>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</si>
  <si>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</si>
  <si>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</si>
  <si>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</si>
  <si>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</si>
  <si>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</si>
  <si>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</si>
  <si>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</si>
  <si>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</si>
  <si>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</si>
  <si>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</si>
  <si>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</si>
  <si>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</si>
  <si>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</si>
  <si>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</si>
  <si>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</si>
  <si>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</si>
  <si>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</si>
  <si>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</si>
  <si>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</si>
  <si>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</si>
  <si>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</si>
  <si>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</si>
  <si>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</si>
  <si>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</si>
  <si>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</si>
  <si>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</si>
  <si>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</si>
  <si>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</si>
  <si>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</si>
  <si>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</si>
  <si>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</si>
  <si>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</si>
  <si>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</si>
  <si>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</si>
  <si>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</si>
  <si>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</si>
  <si>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</si>
  <si>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</si>
  <si>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</si>
  <si>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</si>
  <si>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</si>
  <si>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</si>
  <si>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</si>
  <si>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</si>
  <si>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</si>
  <si>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</si>
  <si>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</si>
  <si>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</si>
  <si>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</si>
  <si>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</si>
  <si>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</si>
  <si>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</si>
  <si>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</si>
  <si>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</si>
  <si>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</si>
  <si>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</si>
  <si>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</si>
  <si>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</si>
  <si>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</si>
  <si>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</si>
  <si>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</si>
  <si>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</si>
  <si>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</si>
  <si>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</si>
  <si>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</si>
  <si>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</si>
  <si>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</si>
  <si>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</si>
  <si>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</si>
  <si>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</si>
  <si>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</si>
  <si>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</si>
  <si>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</si>
  <si>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</si>
  <si>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</si>
  <si>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</si>
  <si>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</si>
  <si>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</si>
  <si>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</si>
  <si>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</si>
  <si>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</si>
  <si>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</si>
  <si>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</si>
  <si>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</si>
  <si>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</si>
  <si>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</si>
  <si>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</si>
  <si>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</si>
  <si>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</si>
  <si>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</si>
  <si>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</si>
  <si>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</si>
  <si>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</si>
  <si>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</si>
  <si>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</si>
  <si>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</si>
  <si>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</si>
  <si>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</si>
  <si>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</si>
  <si>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</si>
  <si>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</si>
  <si>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</si>
  <si>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</si>
  <si>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</si>
  <si>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</si>
  <si>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</si>
  <si>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</si>
  <si>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</si>
  <si>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</si>
  <si>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</si>
  <si>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</si>
  <si>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</si>
  <si>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</si>
  <si>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</si>
  <si>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</si>
  <si>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</si>
  <si>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</si>
  <si>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</si>
  <si>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</si>
  <si>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</si>
  <si>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</si>
  <si>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</si>
  <si>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</si>
  <si>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</si>
  <si>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</si>
  <si>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</si>
  <si>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</si>
  <si>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</si>
  <si>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</si>
  <si>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</si>
  <si>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</si>
  <si>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</si>
  <si>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</si>
  <si>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</si>
  <si>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</si>
  <si>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</si>
  <si>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</si>
  <si>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</si>
  <si>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</si>
  <si>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</si>
  <si>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</si>
  <si>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</si>
  <si>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</si>
  <si>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</si>
  <si>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</si>
  <si>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</si>
  <si>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</si>
  <si>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</si>
  <si>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</si>
  <si>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</si>
  <si>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</si>
  <si>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</si>
  <si>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</si>
  <si>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</si>
  <si>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</si>
  <si>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</si>
  <si>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</si>
  <si>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</si>
  <si>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</si>
  <si>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</si>
  <si>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</si>
  <si>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</si>
  <si>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</si>
  <si>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</si>
  <si>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</si>
  <si>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</si>
  <si>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</si>
  <si>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</si>
  <si>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</si>
  <si>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</si>
  <si>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</si>
  <si>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</si>
  <si>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</si>
  <si>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</si>
  <si>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</si>
  <si>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</si>
  <si>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</si>
  <si>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</si>
  <si>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</si>
  <si>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</si>
  <si>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</si>
  <si>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</si>
  <si>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</si>
  <si>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</si>
  <si>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</si>
  <si>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</si>
  <si>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</si>
  <si>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</si>
  <si>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</si>
  <si>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</si>
  <si>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</si>
  <si>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</si>
  <si>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</si>
  <si>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</si>
  <si>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</si>
  <si>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</si>
  <si>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</si>
  <si>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</si>
  <si>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</si>
  <si>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</si>
  <si>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</si>
  <si>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</si>
  <si>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</si>
  <si>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</si>
  <si>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</si>
  <si>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</si>
  <si>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</si>
  <si>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</si>
  <si>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</si>
  <si>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</si>
  <si>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</si>
  <si>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</si>
  <si>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</si>
  <si>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</si>
  <si>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</si>
  <si>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</si>
  <si>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</si>
  <si>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</si>
  <si>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</si>
  <si>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</si>
  <si>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</si>
  <si>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</si>
  <si>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</si>
  <si>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</si>
  <si>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</si>
  <si>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</si>
  <si>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</si>
  <si>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</si>
  <si>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</si>
  <si>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</si>
  <si>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</si>
  <si>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</si>
  <si>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</si>
  <si>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</si>
  <si>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</si>
  <si>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</si>
  <si>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</si>
  <si>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</si>
  <si>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</si>
  <si>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</si>
  <si>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</si>
  <si>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</si>
  <si>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</si>
  <si>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</si>
  <si>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</si>
  <si>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</si>
  <si>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</si>
  <si>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</si>
  <si>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</si>
  <si>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</si>
  <si>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</si>
  <si>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</si>
  <si>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</si>
  <si>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</si>
  <si>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</si>
  <si>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</si>
  <si>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</si>
  <si>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</si>
  <si>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</si>
  <si>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</si>
  <si>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</si>
  <si>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</si>
  <si>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</si>
  <si>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</si>
  <si>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</si>
  <si>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</si>
  <si>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</si>
  <si>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</si>
  <si>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</si>
  <si>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</si>
  <si>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</si>
  <si>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</si>
  <si>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</si>
  <si>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</si>
  <si>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</si>
  <si>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</si>
  <si>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</si>
  <si>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</si>
  <si>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</si>
  <si>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</si>
  <si>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</si>
  <si>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</si>
  <si>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</si>
  <si>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</si>
  <si>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</si>
  <si>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</si>
  <si>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</si>
  <si>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</si>
  <si>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</si>
  <si>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</si>
  <si>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</si>
  <si>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</si>
  <si>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</si>
  <si>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</si>
  <si>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</si>
  <si>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</si>
  <si>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</si>
  <si>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</si>
  <si>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</si>
  <si>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</si>
  <si>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</si>
  <si>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</si>
  <si>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</si>
  <si>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</si>
  <si>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</si>
  <si>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</si>
  <si>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</si>
  <si>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</si>
  <si>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</si>
  <si>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</si>
  <si>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</si>
  <si>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</si>
  <si>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</si>
  <si>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</si>
  <si>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</si>
  <si>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</si>
  <si>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</si>
  <si>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</si>
  <si>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</si>
  <si>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</si>
  <si>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</si>
  <si>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</si>
  <si>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</si>
  <si>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</si>
  <si>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</si>
  <si>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</si>
  <si>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</si>
  <si>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</si>
  <si>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</si>
  <si>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</si>
  <si>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</si>
  <si>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</si>
  <si>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</si>
  <si>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</si>
  <si>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</si>
  <si>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</si>
  <si>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</si>
  <si>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</si>
  <si>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</si>
  <si>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</si>
  <si>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</si>
  <si>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</si>
  <si>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</si>
  <si>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</si>
  <si>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</si>
  <si>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</si>
  <si>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</si>
  <si>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</si>
  <si>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</si>
  <si>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</si>
  <si>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</si>
  <si>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</si>
  <si>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</si>
  <si>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</si>
  <si>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</si>
  <si>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</si>
  <si>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</si>
  <si>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</si>
  <si>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</si>
  <si>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</si>
  <si>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</si>
  <si>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</si>
  <si>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</si>
  <si>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</si>
  <si>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</si>
  <si>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</si>
  <si>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</si>
  <si>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</si>
  <si>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</si>
  <si>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</si>
  <si>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</si>
  <si>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</si>
  <si>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</si>
  <si>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</si>
  <si>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</si>
  <si>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</si>
  <si>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</si>
  <si>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</si>
  <si>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</si>
  <si>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</si>
  <si>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</si>
  <si>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</si>
  <si>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</si>
  <si>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</si>
  <si>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</si>
  <si>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</si>
  <si>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</si>
  <si>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</si>
  <si>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</si>
  <si>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</si>
  <si>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</si>
  <si>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</si>
  <si>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</si>
  <si>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</si>
  <si>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</si>
  <si>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</si>
  <si>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</si>
  <si>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</si>
  <si>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</si>
  <si>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</si>
  <si>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</si>
  <si>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</si>
  <si>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</si>
  <si>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</si>
  <si>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</si>
  <si>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</si>
  <si>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</si>
  <si>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</si>
  <si>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</si>
  <si>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</si>
  <si>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</si>
  <si>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</si>
  <si>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</si>
  <si>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</si>
  <si>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</si>
  <si>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</si>
  <si>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</si>
  <si>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</si>
  <si>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</si>
  <si>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</si>
  <si>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</si>
  <si>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</si>
  <si>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</si>
  <si>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</si>
  <si>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</si>
  <si>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</si>
  <si>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</si>
  <si>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</si>
  <si>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</si>
  <si>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</si>
  <si>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</si>
  <si>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</si>
  <si>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</si>
  <si>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</si>
  <si>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</si>
  <si>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</si>
  <si>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</si>
  <si>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</si>
  <si>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</si>
  <si>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</si>
  <si>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</si>
  <si>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</si>
  <si>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</si>
  <si>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</si>
  <si>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</si>
  <si>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</si>
  <si>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</si>
  <si>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</si>
  <si>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</si>
  <si>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</si>
  <si>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</si>
  <si>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</si>
  <si>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</si>
  <si>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</si>
  <si>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</si>
  <si>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</si>
  <si>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</si>
  <si>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</si>
  <si>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</si>
  <si>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</si>
  <si>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</si>
  <si>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</si>
  <si>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</si>
  <si>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</si>
  <si>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</si>
  <si>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</si>
  <si>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</si>
  <si>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</si>
  <si>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</si>
  <si>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</si>
  <si>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</si>
  <si>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</si>
  <si>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</si>
  <si>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</si>
  <si>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</si>
  <si>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</si>
  <si>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</si>
  <si>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</si>
  <si>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</si>
  <si>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</si>
  <si>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</si>
  <si>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</si>
  <si>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</si>
  <si>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</si>
  <si>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</si>
  <si>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</si>
  <si>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</si>
  <si>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</si>
  <si>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</si>
  <si>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</si>
  <si>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</si>
  <si>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</si>
  <si>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</si>
  <si>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</si>
  <si>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</si>
  <si>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</si>
  <si>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</si>
  <si>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</si>
  <si>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</si>
  <si>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</si>
  <si>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</si>
  <si>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</si>
  <si>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</si>
  <si>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</si>
  <si>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</si>
  <si>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</si>
  <si>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</si>
  <si>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</si>
  <si>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</si>
  <si>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</si>
  <si>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</si>
  <si>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</si>
  <si>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</si>
  <si>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</si>
  <si>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</si>
  <si>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</si>
  <si>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</si>
  <si>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</si>
  <si>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</si>
  <si>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</si>
  <si>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</si>
  <si>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</si>
  <si>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</si>
  <si>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</si>
  <si>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</si>
  <si>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</si>
  <si>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</si>
  <si>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</si>
  <si>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</si>
  <si>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</si>
  <si>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</si>
  <si>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</si>
  <si>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</si>
  <si>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</si>
  <si>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</si>
  <si>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</si>
  <si>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</si>
  <si>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</si>
  <si>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</si>
  <si>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</si>
  <si>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</si>
  <si>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</si>
  <si>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</si>
  <si>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</si>
  <si>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</si>
  <si>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</si>
  <si>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</si>
  <si>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</si>
  <si>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</si>
  <si>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</si>
  <si>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</si>
  <si>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</si>
  <si>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</si>
  <si>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</si>
  <si>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</si>
  <si>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</si>
  <si>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</si>
  <si>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</si>
  <si>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</si>
  <si>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</si>
  <si>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</si>
  <si>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</si>
  <si>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</si>
  <si>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</si>
  <si>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</si>
  <si>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</si>
  <si>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</si>
  <si>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</si>
  <si>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</si>
  <si>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</si>
  <si>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</si>
  <si>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</si>
  <si>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</si>
  <si>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</si>
  <si>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</si>
  <si>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</si>
  <si>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</si>
  <si>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</si>
  <si>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</si>
  <si>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</si>
  <si>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</si>
  <si>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</si>
  <si>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</si>
  <si>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</si>
  <si>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</si>
  <si>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</si>
  <si>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</si>
  <si>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</si>
  <si>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</si>
  <si>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</si>
  <si>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</si>
  <si>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</si>
  <si>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</si>
  <si>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</si>
  <si>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</si>
  <si>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</si>
  <si>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</si>
  <si>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</si>
  <si>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</si>
  <si>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</si>
  <si>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</si>
  <si>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</si>
  <si>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</si>
  <si>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</si>
  <si>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</si>
  <si>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</si>
  <si>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</si>
  <si>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</si>
  <si>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</si>
  <si>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</si>
  <si>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</si>
  <si>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</si>
  <si>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</si>
  <si>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</si>
  <si>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</si>
  <si>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</si>
  <si>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</si>
  <si>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</si>
  <si>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</si>
  <si>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</si>
  <si>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</si>
  <si>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</si>
  <si>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</si>
  <si>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</si>
  <si>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</si>
  <si>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</si>
  <si>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</si>
  <si>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</si>
  <si>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</si>
  <si>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</si>
  <si>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</si>
  <si>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</si>
  <si>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</si>
  <si>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</si>
  <si>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</si>
  <si>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</si>
  <si>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</si>
  <si>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</si>
  <si>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</si>
  <si>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</si>
  <si>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</si>
  <si>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</si>
  <si>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</si>
  <si>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</si>
  <si>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</si>
  <si>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</si>
  <si>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</si>
  <si>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</si>
  <si>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</si>
  <si>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</si>
  <si>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</si>
  <si>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</si>
  <si>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</si>
  <si>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</si>
  <si>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</si>
  <si>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</si>
  <si>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</si>
  <si>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</si>
  <si>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</si>
  <si>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</si>
  <si>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</si>
  <si>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</si>
  <si>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</si>
  <si>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</si>
  <si>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</si>
  <si>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</si>
  <si>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</si>
  <si>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</si>
  <si>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</si>
  <si>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</si>
  <si>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</si>
  <si>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</si>
  <si>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</si>
  <si>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</si>
  <si>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</si>
  <si>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</si>
  <si>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</si>
  <si>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</si>
  <si>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</si>
  <si>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</si>
  <si>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</si>
  <si>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</si>
  <si>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</si>
  <si>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</si>
  <si>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</si>
  <si>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</si>
  <si>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</si>
  <si>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</si>
  <si>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</si>
  <si>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</si>
  <si>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</si>
  <si>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</si>
  <si>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</si>
  <si>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</si>
  <si>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</si>
  <si>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</si>
  <si>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</si>
  <si>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</si>
  <si>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</si>
  <si>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</si>
  <si>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</si>
  <si>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</si>
  <si>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</si>
  <si>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</si>
  <si>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</si>
  <si>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</si>
  <si>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</si>
  <si>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</si>
  <si>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</si>
  <si>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</si>
  <si>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</si>
  <si>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</si>
  <si>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</si>
  <si>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</si>
  <si>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</si>
  <si>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</si>
  <si>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</si>
  <si>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</si>
  <si>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</si>
  <si>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</si>
  <si>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</si>
  <si>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</si>
  <si>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</si>
  <si>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</si>
  <si>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</si>
  <si>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</si>
  <si>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</si>
  <si>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</si>
  <si>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</si>
  <si>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</si>
  <si>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</si>
  <si>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</si>
  <si>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</si>
  <si>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</si>
  <si>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</si>
  <si>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</si>
  <si>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</si>
  <si>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</si>
  <si>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</si>
  <si>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</si>
  <si>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</si>
  <si>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</si>
  <si>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</si>
  <si>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</si>
  <si>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</si>
  <si>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</si>
  <si>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</si>
  <si>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</si>
  <si>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</si>
  <si>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</si>
  <si>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</si>
  <si>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</si>
  <si>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</si>
  <si>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</si>
  <si>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</si>
  <si>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</si>
  <si>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</si>
  <si>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</si>
  <si>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</si>
  <si>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</si>
  <si>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</si>
  <si>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</si>
  <si>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</si>
  <si>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</si>
  <si>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</si>
  <si>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</si>
  <si>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</si>
  <si>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</si>
  <si>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</si>
  <si>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</si>
  <si>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</si>
  <si>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</si>
  <si>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</si>
  <si>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</si>
  <si>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</si>
  <si>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</si>
  <si>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</si>
  <si>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</si>
  <si>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</si>
  <si>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</si>
  <si>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</si>
  <si>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</si>
  <si>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</si>
  <si>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</si>
  <si>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</si>
  <si>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</si>
  <si>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</si>
  <si>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</si>
  <si>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</si>
  <si>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</si>
  <si>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</si>
  <si>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</si>
  <si>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</si>
  <si>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</si>
  <si>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</si>
  <si>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</si>
  <si>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</si>
  <si>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</si>
  <si>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</si>
  <si>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</si>
  <si>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</si>
  <si>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</si>
  <si>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</si>
  <si>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</si>
  <si>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</si>
  <si>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</si>
  <si>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</si>
  <si>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</si>
  <si>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</si>
  <si>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</si>
  <si>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</si>
  <si>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</si>
  <si>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</si>
  <si>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</si>
  <si>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</si>
  <si>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</si>
  <si>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</si>
  <si>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</si>
  <si>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</si>
  <si>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</si>
  <si>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</si>
  <si>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</si>
  <si>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</si>
  <si>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</si>
  <si>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</si>
  <si>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</si>
  <si>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</si>
  <si>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</si>
  <si>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</si>
  <si>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</si>
  <si>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</si>
  <si>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</si>
  <si>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</si>
  <si>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</si>
  <si>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</si>
  <si>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</si>
  <si>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</si>
  <si>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</si>
  <si>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</si>
  <si>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</si>
  <si>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</si>
  <si>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</si>
  <si>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</si>
  <si>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</si>
  <si>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</si>
  <si>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</si>
  <si>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</si>
  <si>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</si>
  <si>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</si>
  <si>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</si>
  <si>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</si>
  <si>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</si>
  <si>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</si>
  <si>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</si>
  <si>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</si>
  <si>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</si>
  <si>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</si>
  <si>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</si>
  <si>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</si>
  <si>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</si>
  <si>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</si>
  <si>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</si>
  <si>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</si>
  <si>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</si>
  <si>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</si>
  <si>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</si>
  <si>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</si>
  <si>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</si>
  <si>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</si>
  <si>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</si>
  <si>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</si>
  <si>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</si>
  <si>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</si>
  <si>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</si>
  <si>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</si>
  <si>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</si>
  <si>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</si>
  <si>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</si>
  <si>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</si>
  <si>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</si>
  <si>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</si>
  <si>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</si>
  <si>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</si>
  <si>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</si>
  <si>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</si>
  <si>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</si>
  <si>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</si>
  <si>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</si>
  <si>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</si>
  <si>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</si>
  <si>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</si>
  <si>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</si>
  <si>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</si>
  <si>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</si>
  <si>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</si>
  <si>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</si>
  <si>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</si>
  <si>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</si>
  <si>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</si>
  <si>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</si>
  <si>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</si>
  <si>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</si>
  <si>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</si>
  <si>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</si>
  <si>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</si>
  <si>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</si>
  <si>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</si>
  <si>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</si>
  <si>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</si>
  <si>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</si>
  <si>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</si>
  <si>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</si>
  <si>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</si>
  <si>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</si>
  <si>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</si>
  <si>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</si>
  <si>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</si>
  <si>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</si>
  <si>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</si>
  <si>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</si>
  <si>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</si>
  <si>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</si>
  <si>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</si>
  <si>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</si>
  <si>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</si>
  <si>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</si>
  <si>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</si>
  <si>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</si>
  <si>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</si>
  <si>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</si>
  <si>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</si>
  <si>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</si>
  <si>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</si>
  <si>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</si>
  <si>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</si>
  <si>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</si>
  <si>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</si>
  <si>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</si>
  <si>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</si>
  <si>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</si>
  <si>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</si>
  <si>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</si>
  <si>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</si>
  <si>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</si>
  <si>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</si>
  <si>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</si>
  <si>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</si>
  <si>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</si>
  <si>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</si>
  <si>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</si>
  <si>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</si>
  <si>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</si>
  <si>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</si>
  <si>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</si>
  <si>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</si>
  <si>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</si>
  <si>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</si>
  <si>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</si>
  <si>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</si>
  <si>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</si>
  <si>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</si>
  <si>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</si>
  <si>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</si>
  <si>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</si>
  <si>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</si>
  <si>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</si>
  <si>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</si>
  <si>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</si>
  <si>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</si>
  <si>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</si>
  <si>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</si>
  <si>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</si>
  <si>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</si>
  <si>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</si>
  <si>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</si>
  <si>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</si>
  <si>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</si>
  <si>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</si>
  <si>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</si>
  <si>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</si>
  <si>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</si>
  <si>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</si>
  <si>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</si>
  <si>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</si>
  <si>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</si>
  <si>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</si>
  <si>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</si>
  <si>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</si>
  <si>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</si>
  <si>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</si>
  <si>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</si>
  <si>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</si>
  <si>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</si>
  <si>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</si>
  <si>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</si>
  <si>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</si>
  <si>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</si>
  <si>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</si>
  <si>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</si>
  <si>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</si>
  <si>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</si>
  <si>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</si>
  <si>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</si>
  <si>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</si>
  <si>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</si>
  <si>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</si>
  <si>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</si>
  <si>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</si>
  <si>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</si>
  <si>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</si>
  <si>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</si>
  <si>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</si>
  <si>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</si>
  <si>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</si>
  <si>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</si>
  <si>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</si>
  <si>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</si>
  <si>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</si>
  <si>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</si>
  <si>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</si>
  <si>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</si>
  <si>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</si>
  <si>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</si>
  <si>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</si>
  <si>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</si>
  <si>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</si>
  <si>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</si>
  <si>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</si>
  <si>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</si>
  <si>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</si>
  <si>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</si>
  <si>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</si>
  <si>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</si>
  <si>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</si>
  <si>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</si>
  <si>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</si>
  <si>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</si>
  <si>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</si>
  <si>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</si>
  <si>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</si>
  <si>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</si>
  <si>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</si>
  <si>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</si>
  <si>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</si>
  <si>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</si>
  <si>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</si>
  <si>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</si>
  <si>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</si>
  <si>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</si>
  <si>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</si>
  <si>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</si>
  <si>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</si>
  <si>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</si>
  <si>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</si>
  <si>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</si>
  <si>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</si>
  <si>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</si>
  <si>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</si>
  <si>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</si>
  <si>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</si>
  <si>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</si>
  <si>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</si>
  <si>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</si>
  <si>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</si>
  <si>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</si>
  <si>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</si>
  <si>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</si>
  <si>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</si>
  <si>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</si>
  <si>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</si>
  <si>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</si>
  <si>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</si>
  <si>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</si>
  <si>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</si>
  <si>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</si>
  <si>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</si>
  <si>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</si>
  <si>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</si>
  <si>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</si>
  <si>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</si>
  <si>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</si>
  <si>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</si>
  <si>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</si>
  <si>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</si>
  <si>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</si>
  <si>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</si>
  <si>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</si>
  <si>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</si>
  <si>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</si>
  <si>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</si>
  <si>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</si>
  <si>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</si>
  <si>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</si>
  <si>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</si>
  <si>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</si>
  <si>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</si>
  <si>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</si>
  <si>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</si>
  <si>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</si>
  <si>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</si>
  <si>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</si>
  <si>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</si>
  <si>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</si>
  <si>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</si>
  <si>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</si>
  <si>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</si>
  <si>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</si>
  <si>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</si>
  <si>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</si>
  <si>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</si>
  <si>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</si>
  <si>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</si>
  <si>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</si>
  <si>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</si>
  <si>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</si>
  <si>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</si>
  <si>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</si>
  <si>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</si>
  <si>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</si>
  <si>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</si>
  <si>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</si>
  <si>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</si>
  <si>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</si>
  <si>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</si>
  <si>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</si>
  <si>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</si>
  <si>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</si>
  <si>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</si>
  <si>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</si>
  <si>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</si>
  <si>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</si>
  <si>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</si>
  <si>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</si>
  <si>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</si>
  <si>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</si>
  <si>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</si>
  <si>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</si>
  <si>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</si>
  <si>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</si>
  <si>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</si>
  <si>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</si>
  <si>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</si>
  <si>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</si>
  <si>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</si>
  <si>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</si>
  <si>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</si>
  <si>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</si>
  <si>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</si>
  <si>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</si>
  <si>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</si>
  <si>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</si>
  <si>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</si>
  <si>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</si>
  <si>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</si>
  <si>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</si>
  <si>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</si>
  <si>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</si>
  <si>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</si>
  <si>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</si>
  <si>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</si>
  <si>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</si>
  <si>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</si>
  <si>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</si>
  <si>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</si>
  <si>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</si>
  <si>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</si>
  <si>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</si>
  <si>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</si>
  <si>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</si>
  <si>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</si>
  <si>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</si>
  <si>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</si>
  <si>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</si>
  <si>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</si>
  <si>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</si>
  <si>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</si>
  <si>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</si>
  <si>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</si>
  <si>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</si>
  <si>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</si>
  <si>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</si>
  <si>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</si>
  <si>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</si>
  <si>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</si>
  <si>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</si>
  <si>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</si>
  <si>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</si>
  <si>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</si>
  <si>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</si>
  <si>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</si>
  <si>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</si>
  <si>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</si>
  <si>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</si>
  <si>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</si>
  <si>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</si>
  <si>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</si>
  <si>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</si>
  <si>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</si>
  <si>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</si>
  <si>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</si>
  <si>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</si>
  <si>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</si>
  <si>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</si>
  <si>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</si>
  <si>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</si>
  <si>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</si>
  <si>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</si>
  <si>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</si>
  <si>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</si>
  <si>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</si>
  <si>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</si>
  <si>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</si>
  <si>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</si>
  <si>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</si>
  <si>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</si>
  <si>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</si>
  <si>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</si>
  <si>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</si>
  <si>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</si>
  <si>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</si>
  <si>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</si>
  <si>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</si>
  <si>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</si>
  <si>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</si>
  <si>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</si>
  <si>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</si>
  <si>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</si>
  <si>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</si>
  <si>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</si>
  <si>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</si>
  <si>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</si>
  <si>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</si>
  <si>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</si>
  <si>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</si>
  <si>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</si>
  <si>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</si>
  <si>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</si>
  <si>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</si>
  <si>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</si>
  <si>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</si>
  <si>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</si>
  <si>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</si>
  <si>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</si>
  <si>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</si>
  <si>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</si>
  <si>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</si>
  <si>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</si>
  <si>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</si>
  <si>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</si>
  <si>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</si>
  <si>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</si>
  <si>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</si>
  <si>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</si>
  <si>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</si>
  <si>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</si>
  <si>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</si>
  <si>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</si>
  <si>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</si>
  <si>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</si>
  <si>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</si>
  <si>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</si>
  <si>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</si>
  <si>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</si>
  <si>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</si>
  <si>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</si>
  <si>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</si>
  <si>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</si>
  <si>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</si>
  <si>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</si>
  <si>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</si>
  <si>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</si>
  <si>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</si>
  <si>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</si>
  <si>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</si>
  <si>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</si>
  <si>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</si>
  <si>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</si>
  <si>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</si>
  <si>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</si>
  <si>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</si>
  <si>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</si>
  <si>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</si>
  <si>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</si>
  <si>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</si>
  <si>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</si>
  <si>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</si>
  <si>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</si>
  <si>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</si>
  <si>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</si>
  <si>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</si>
  <si>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</si>
  <si>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</si>
  <si>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</si>
  <si>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</si>
  <si>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</si>
  <si>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</si>
  <si>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</si>
  <si>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</si>
  <si>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</si>
  <si>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</si>
  <si>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</si>
  <si>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</si>
  <si>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</si>
  <si>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</si>
  <si>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</si>
  <si>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</si>
  <si>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</si>
  <si>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</si>
  <si>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</si>
  <si>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</si>
  <si>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</si>
  <si>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</si>
  <si>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</si>
  <si>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</si>
  <si>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</si>
  <si>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</si>
  <si>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</si>
  <si>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</si>
  <si>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</si>
  <si>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</si>
  <si>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</si>
  <si>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</si>
  <si>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</si>
  <si>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</si>
  <si>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</si>
  <si>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</si>
  <si>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</si>
  <si>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</si>
  <si>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</si>
  <si>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</si>
  <si>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</si>
  <si>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</si>
  <si>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</si>
  <si>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</si>
  <si>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</si>
  <si>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</si>
  <si>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</si>
  <si>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</si>
  <si>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</si>
  <si>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</si>
  <si>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</si>
  <si>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</si>
  <si>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</si>
  <si>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</si>
  <si>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</si>
  <si>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</si>
  <si>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</si>
  <si>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</si>
  <si>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</si>
  <si>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</si>
  <si>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</si>
  <si>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</si>
  <si>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</si>
  <si>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</si>
  <si>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</si>
  <si>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</si>
  <si>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</si>
  <si>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</si>
  <si>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</si>
  <si>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</si>
  <si>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</si>
  <si>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</si>
  <si>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</si>
  <si>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</si>
  <si>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</si>
  <si>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</si>
  <si>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</si>
  <si>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</si>
  <si>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</si>
  <si>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</si>
  <si>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</si>
  <si>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</si>
  <si>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</si>
  <si>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</si>
  <si>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</si>
  <si>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</si>
  <si>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</si>
  <si>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</si>
  <si>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</si>
  <si>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</si>
  <si>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</si>
  <si>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</si>
  <si>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</si>
  <si>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</si>
  <si>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</si>
  <si>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</si>
  <si>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</si>
  <si>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</si>
  <si>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</si>
  <si>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</si>
  <si>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</si>
  <si>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</si>
  <si>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</si>
  <si>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</si>
  <si>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</si>
  <si>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</si>
  <si>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</si>
  <si>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</si>
  <si>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</si>
  <si>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</si>
  <si>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</si>
  <si>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</si>
  <si>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</si>
  <si>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</si>
  <si>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</si>
  <si>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</si>
  <si>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</si>
  <si>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</si>
  <si>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</si>
  <si>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</si>
  <si>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</si>
  <si>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</si>
  <si>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</si>
  <si>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</si>
  <si>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</si>
  <si>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</si>
  <si>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</si>
  <si>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</si>
  <si>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</si>
  <si>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</si>
  <si>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</si>
  <si>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</si>
  <si>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</si>
  <si>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</si>
  <si>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</si>
  <si>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</si>
  <si>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</si>
  <si>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</si>
  <si>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</si>
  <si>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</si>
  <si>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</si>
  <si>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</si>
  <si>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</si>
  <si>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</si>
  <si>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</si>
  <si>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</si>
  <si>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</si>
  <si>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</si>
  <si>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</si>
  <si>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</si>
  <si>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</si>
  <si>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</si>
  <si>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</si>
  <si>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</si>
  <si>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</si>
  <si>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</si>
  <si>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</si>
  <si>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</si>
  <si>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</si>
  <si>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</si>
  <si>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</si>
  <si>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</si>
  <si>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</si>
  <si>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</si>
  <si>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</si>
  <si>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</si>
  <si>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</si>
  <si>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</si>
  <si>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</si>
  <si>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</si>
  <si>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</si>
  <si>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</si>
  <si>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</si>
  <si>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</si>
  <si>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</si>
  <si>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</si>
  <si>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</si>
  <si>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</si>
  <si>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</si>
  <si>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</si>
  <si>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</si>
  <si>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</si>
  <si>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</si>
  <si>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</si>
  <si>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</si>
  <si>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</si>
  <si>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</si>
  <si>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</si>
  <si>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</si>
  <si>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</si>
  <si>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</si>
  <si>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</si>
  <si>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</si>
  <si>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</si>
  <si>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</si>
  <si>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</si>
  <si>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</si>
  <si>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</si>
  <si>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</si>
  <si>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</si>
  <si>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</si>
  <si>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</si>
  <si>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</si>
  <si>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</si>
  <si>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</si>
  <si>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</si>
  <si>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</si>
  <si>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</si>
  <si>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</si>
  <si>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</si>
  <si>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</si>
  <si>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</si>
  <si>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</si>
  <si>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</si>
  <si>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</si>
  <si>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</si>
  <si>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</si>
  <si>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</si>
  <si>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</si>
  <si>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</si>
  <si>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</si>
  <si>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</si>
  <si>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</si>
  <si>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</si>
  <si>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</si>
  <si>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</si>
  <si>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</si>
  <si>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</si>
  <si>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</si>
  <si>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</si>
  <si>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</si>
  <si>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</si>
  <si>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</si>
  <si>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</si>
  <si>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</si>
  <si>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</si>
  <si>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</si>
  <si>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</si>
  <si>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</si>
  <si>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</si>
  <si>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</si>
  <si>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</si>
  <si>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</si>
  <si>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</si>
  <si>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</si>
  <si>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</si>
  <si>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</si>
  <si>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</si>
  <si>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</si>
  <si>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</si>
  <si>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</si>
  <si>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</si>
  <si>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</si>
  <si>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</si>
  <si>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</si>
  <si>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</si>
  <si>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</si>
  <si>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</si>
  <si>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</si>
  <si>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</si>
  <si>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</si>
  <si>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</si>
  <si>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</si>
  <si>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</si>
  <si>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</si>
  <si>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</si>
  <si>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</si>
  <si>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</si>
  <si>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</si>
  <si>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</si>
  <si>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</si>
  <si>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</si>
  <si>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</si>
  <si>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</si>
  <si>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</si>
  <si>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</si>
  <si>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</si>
  <si>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</si>
  <si>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</si>
  <si>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</si>
  <si>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</si>
  <si>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</si>
  <si>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</si>
  <si>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</si>
  <si>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</si>
  <si>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</si>
  <si>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</si>
  <si>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</si>
  <si>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</si>
  <si>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</si>
  <si>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</si>
  <si>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</si>
  <si>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</si>
  <si>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</si>
  <si>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</si>
  <si>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</si>
  <si>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</si>
  <si>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</si>
  <si>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</si>
  <si>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</si>
  <si>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</si>
  <si>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</si>
  <si>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</si>
  <si>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</si>
  <si>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</si>
  <si>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</si>
  <si>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</si>
  <si>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</si>
  <si>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</si>
  <si>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</si>
  <si>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</si>
  <si>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</si>
  <si>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</si>
  <si>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</si>
  <si>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</si>
  <si>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</si>
  <si>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</si>
  <si>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</si>
  <si>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</si>
  <si>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</si>
  <si>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</si>
  <si>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</si>
  <si>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</si>
  <si>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</si>
  <si>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</si>
  <si>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</si>
  <si>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</si>
  <si>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</si>
  <si>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</si>
  <si>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</si>
  <si>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</si>
  <si>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</si>
  <si>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</si>
  <si>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</si>
  <si>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</si>
  <si>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</si>
  <si>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</si>
  <si>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</si>
  <si>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</si>
  <si>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</si>
  <si>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</si>
  <si>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</si>
  <si>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</si>
  <si>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</si>
  <si>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</si>
  <si>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</si>
  <si>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</si>
  <si>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</si>
  <si>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</si>
  <si>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</si>
  <si>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</si>
  <si>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</si>
  <si>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</si>
  <si>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</si>
  <si>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</si>
  <si>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</si>
  <si>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</si>
  <si>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</si>
  <si>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</si>
  <si>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</si>
  <si>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</si>
  <si>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</si>
  <si>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</si>
  <si>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</si>
  <si>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</si>
  <si>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</si>
  <si>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</si>
  <si>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</si>
  <si>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</si>
  <si>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</si>
  <si>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</si>
  <si>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</si>
  <si>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</si>
  <si>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</si>
  <si>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</si>
  <si>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</si>
  <si>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</si>
  <si>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</si>
  <si>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</si>
  <si>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</si>
  <si>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</si>
  <si>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</si>
  <si>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</si>
  <si>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</si>
  <si>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</si>
  <si>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</si>
  <si>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</si>
  <si>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</si>
  <si>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</si>
  <si>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</si>
  <si>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</si>
  <si>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</si>
  <si>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</si>
  <si>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</si>
  <si>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</si>
  <si>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</si>
  <si>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</si>
  <si>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</si>
  <si>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</si>
  <si>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</si>
  <si>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</si>
  <si>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</si>
  <si>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</si>
  <si>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</si>
  <si>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</si>
  <si>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</si>
  <si>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</si>
  <si>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</si>
  <si>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</si>
  <si>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</si>
  <si>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</si>
  <si>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</si>
  <si>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</si>
  <si>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</si>
  <si>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</si>
  <si>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</si>
  <si>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</si>
  <si>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</si>
  <si>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</si>
  <si>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</si>
  <si>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</si>
  <si>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</si>
  <si>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</si>
  <si>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</si>
  <si>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</si>
  <si>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</si>
  <si>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</si>
  <si>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</si>
  <si>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</si>
  <si>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</si>
  <si>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</si>
  <si>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</si>
  <si>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</si>
  <si>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</si>
  <si>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</si>
  <si>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</si>
  <si>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</si>
  <si>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</si>
  <si>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</si>
  <si>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</si>
  <si>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</si>
  <si>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</si>
  <si>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</si>
  <si>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</si>
  <si>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</si>
  <si>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</si>
  <si>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</si>
  <si>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</si>
  <si>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</si>
  <si>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</si>
  <si>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</si>
  <si>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</si>
  <si>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</si>
  <si>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</si>
  <si>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</si>
  <si>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</si>
  <si>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</si>
  <si>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</si>
  <si>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</si>
  <si>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</si>
  <si>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</si>
  <si>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</si>
  <si>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</si>
  <si>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</si>
  <si>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</si>
  <si>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</si>
  <si>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</si>
  <si>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</si>
  <si>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</si>
  <si>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</si>
  <si>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</si>
  <si>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</si>
  <si>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</si>
  <si>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</si>
  <si>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</si>
  <si>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</si>
  <si>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</si>
  <si>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</si>
  <si>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</si>
  <si>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</si>
  <si>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</si>
  <si>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</si>
  <si>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</si>
  <si>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</si>
  <si>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</si>
  <si>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</si>
  <si>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</si>
  <si>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</si>
  <si>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</si>
  <si>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</si>
  <si>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</si>
  <si>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</si>
  <si>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</si>
  <si>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</si>
  <si>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</si>
  <si>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</si>
  <si>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</si>
  <si>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</si>
  <si>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</si>
  <si>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</si>
  <si>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</si>
  <si>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</si>
  <si>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</si>
  <si>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</si>
  <si>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</si>
  <si>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</si>
  <si>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</si>
  <si>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</si>
  <si>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</si>
  <si>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</si>
  <si>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</si>
  <si>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</si>
  <si>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</si>
  <si>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</si>
  <si>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</si>
  <si>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</si>
  <si>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</si>
  <si>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</si>
  <si>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</si>
  <si>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</si>
  <si>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</si>
  <si>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</si>
  <si>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</si>
  <si>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</si>
  <si>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</si>
  <si>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</si>
  <si>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</si>
  <si>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</si>
  <si>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</si>
  <si>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</si>
  <si>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</si>
  <si>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</si>
  <si>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</si>
  <si>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</si>
  <si>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</si>
  <si>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</si>
  <si>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</si>
  <si>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</si>
  <si>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</si>
  <si>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</si>
  <si>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</si>
  <si>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</si>
  <si>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</si>
  <si>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</si>
  <si>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</si>
  <si>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</si>
  <si>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</si>
  <si>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</si>
  <si>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</si>
  <si>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</si>
  <si>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</si>
  <si>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</si>
  <si>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</si>
  <si>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</si>
  <si>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</si>
  <si>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</si>
  <si>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</si>
  <si>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</si>
  <si>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</si>
  <si>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</si>
  <si>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</si>
  <si>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</si>
  <si>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</si>
  <si>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</si>
  <si>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</si>
  <si>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</si>
  <si>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</si>
  <si>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</si>
  <si>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</si>
  <si>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</si>
  <si>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</si>
  <si>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</si>
  <si>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</si>
  <si>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</si>
  <si>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</si>
  <si>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</si>
  <si>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</si>
  <si>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</si>
  <si>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</si>
  <si>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</si>
  <si>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</si>
  <si>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</si>
  <si>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</si>
  <si>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</si>
  <si>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</si>
  <si>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</si>
  <si>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</si>
  <si>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</si>
  <si>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</si>
  <si>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</si>
  <si>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</si>
  <si>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</si>
  <si>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</si>
  <si>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</si>
  <si>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</si>
  <si>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</si>
  <si>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</si>
  <si>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</si>
  <si>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</si>
  <si>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</si>
  <si>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</si>
  <si>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</si>
  <si>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</si>
  <si>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</si>
  <si>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</si>
  <si>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</si>
  <si>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</si>
  <si>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</si>
  <si>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</si>
  <si>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</si>
  <si>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</si>
  <si>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</si>
  <si>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</si>
  <si>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</si>
  <si>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</si>
  <si>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</si>
  <si>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</si>
  <si>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</si>
  <si>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</si>
  <si>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</si>
  <si>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</si>
  <si>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</si>
  <si>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</si>
  <si>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</si>
  <si>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</si>
  <si>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</si>
  <si>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</si>
  <si>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</si>
  <si>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</si>
  <si>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</si>
  <si>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</si>
  <si>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</si>
  <si>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</si>
  <si>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</si>
  <si>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</si>
  <si>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</si>
  <si>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</si>
  <si>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</si>
  <si>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</si>
  <si>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</si>
  <si>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</si>
  <si>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</si>
  <si>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</si>
  <si>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</si>
  <si>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</si>
  <si>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</si>
  <si>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</si>
  <si>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</si>
  <si>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</si>
  <si>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</si>
  <si>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</si>
  <si>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</si>
  <si>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</si>
  <si>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</si>
  <si>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</si>
  <si>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</si>
  <si>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</si>
  <si>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</si>
  <si>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</si>
  <si>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</si>
  <si>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</si>
  <si>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</si>
  <si>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</si>
  <si>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</si>
  <si>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</si>
  <si>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</si>
  <si>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</si>
  <si>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</si>
  <si>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</si>
  <si>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</si>
  <si>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</si>
  <si>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</si>
  <si>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</si>
  <si>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</si>
  <si>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</si>
  <si>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</si>
  <si>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</si>
  <si>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</si>
  <si>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</si>
  <si>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</si>
  <si>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</si>
  <si>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</si>
  <si>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</si>
  <si>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</si>
  <si>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</si>
  <si>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</si>
  <si>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</si>
  <si>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</si>
  <si>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</si>
  <si>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</si>
  <si>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</si>
  <si>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</si>
  <si>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</si>
  <si>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</si>
  <si>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</si>
  <si>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</si>
  <si>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</si>
  <si>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</si>
  <si>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</si>
  <si>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</si>
  <si>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</si>
  <si>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</si>
  <si>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</si>
  <si>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</si>
  <si>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</si>
  <si>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</si>
  <si>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</si>
  <si>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</si>
  <si>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</si>
  <si>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</si>
  <si>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</si>
  <si>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</si>
  <si>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</si>
  <si>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</si>
  <si>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</si>
  <si>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</si>
  <si>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</si>
  <si>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</si>
  <si>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</si>
  <si>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</si>
  <si>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</si>
  <si>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</si>
  <si>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</si>
  <si>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</si>
  <si>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</si>
  <si>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</si>
  <si>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</si>
  <si>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</si>
  <si>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</si>
  <si>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</si>
  <si>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</si>
  <si>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</si>
  <si>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</si>
  <si>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</si>
  <si>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</si>
  <si>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</si>
  <si>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</si>
  <si>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</si>
  <si>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</si>
  <si>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</si>
  <si>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</si>
  <si>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</si>
  <si>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</si>
  <si>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</si>
  <si>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</si>
  <si>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</si>
  <si>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</si>
  <si>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</si>
  <si>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</si>
  <si>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</si>
  <si>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</si>
  <si>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</si>
  <si>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</si>
  <si>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</si>
  <si>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</si>
  <si>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</si>
  <si>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</si>
  <si>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</si>
  <si>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</si>
  <si>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</si>
  <si>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</si>
  <si>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</si>
  <si>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</si>
  <si>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</si>
  <si>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</si>
  <si>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</si>
  <si>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</si>
  <si>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</si>
  <si>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</si>
  <si>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</si>
  <si>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</si>
  <si>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</si>
  <si>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</si>
  <si>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</si>
  <si>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</si>
  <si>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</si>
  <si>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</si>
  <si>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</si>
  <si>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</si>
  <si>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</si>
  <si>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</si>
  <si>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</si>
  <si>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</si>
  <si>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</si>
  <si>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</si>
  <si>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</si>
  <si>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</si>
  <si>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</si>
  <si>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</si>
  <si>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</si>
  <si>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</si>
  <si>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</si>
  <si>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</si>
  <si>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</si>
  <si>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</si>
  <si>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</si>
  <si>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</si>
  <si>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</si>
  <si>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</si>
  <si>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</si>
  <si>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</si>
  <si>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</si>
  <si>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</si>
  <si>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</si>
  <si>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</si>
  <si>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</si>
  <si>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</si>
  <si>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</si>
  <si>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</si>
  <si>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</si>
  <si>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</si>
  <si>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</si>
  <si>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</si>
  <si>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</si>
  <si>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</si>
  <si>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</si>
  <si>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</si>
  <si>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</si>
  <si>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</si>
  <si>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</si>
  <si>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</si>
  <si>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</si>
  <si>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</si>
  <si>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</si>
  <si>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</si>
  <si>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</si>
  <si>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</si>
  <si>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</si>
  <si>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</si>
  <si>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</si>
  <si>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</si>
  <si>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</si>
  <si>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</si>
  <si>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</si>
  <si>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</si>
  <si>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</si>
  <si>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</si>
  <si>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</si>
  <si>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</si>
  <si>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</si>
  <si>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</si>
  <si>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</si>
  <si>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</si>
  <si>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</si>
  <si>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</si>
  <si>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</si>
  <si>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</si>
  <si>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</si>
  <si>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</si>
  <si>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</si>
  <si>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</si>
  <si>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</si>
  <si>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</si>
  <si>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</si>
  <si>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</si>
  <si>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</si>
  <si>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</si>
  <si>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</si>
  <si>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</si>
  <si>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</si>
  <si>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</si>
  <si>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</si>
  <si>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</si>
  <si>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</si>
  <si>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</si>
  <si>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</si>
  <si>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</si>
  <si>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</si>
  <si>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</si>
  <si>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</si>
  <si>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</si>
  <si>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</si>
  <si>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</si>
  <si>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</si>
  <si>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</si>
  <si>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</si>
  <si>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</si>
  <si>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</si>
  <si>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</si>
  <si>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</si>
  <si>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</si>
  <si>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</si>
  <si>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</si>
  <si>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</si>
  <si>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</si>
  <si>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</si>
  <si>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</si>
  <si>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</si>
  <si>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</si>
  <si>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</si>
  <si>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</si>
  <si>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</si>
  <si>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</si>
  <si>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</si>
  <si>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</si>
  <si>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</si>
  <si>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</si>
  <si>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</si>
  <si>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</si>
  <si>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</si>
  <si>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</si>
  <si>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</si>
  <si>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</si>
  <si>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</si>
  <si>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</si>
  <si>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</si>
  <si>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</si>
  <si>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</si>
  <si>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</si>
  <si>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</si>
  <si>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</si>
  <si>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</si>
  <si>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</si>
  <si>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</si>
  <si>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</si>
  <si>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</si>
  <si>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</si>
  <si>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</si>
  <si>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</si>
  <si>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</si>
  <si>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</si>
  <si>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</si>
  <si>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</si>
  <si>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</si>
  <si>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</si>
  <si>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</si>
  <si>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</si>
  <si>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</si>
  <si>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</si>
  <si>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</si>
  <si>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</si>
  <si>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</si>
  <si>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</si>
  <si>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</si>
  <si>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</si>
  <si>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</si>
  <si>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</si>
  <si>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</si>
  <si>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</si>
  <si>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</si>
  <si>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</si>
  <si>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</si>
  <si>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</si>
  <si>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</si>
  <si>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</si>
  <si>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</si>
  <si>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</si>
  <si>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</si>
  <si>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</si>
  <si>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</si>
  <si>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</si>
  <si>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</si>
  <si>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</si>
  <si>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</si>
  <si>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</si>
  <si>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</si>
  <si>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</si>
  <si>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</si>
  <si>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</si>
  <si>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</si>
  <si>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</si>
  <si>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</si>
  <si>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</si>
  <si>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</si>
  <si>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</si>
  <si>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</si>
  <si>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</si>
  <si>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</si>
  <si>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</si>
  <si>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</si>
  <si>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</si>
  <si>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</si>
  <si>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</si>
  <si>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</si>
  <si>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</si>
  <si>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</si>
  <si>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</si>
  <si>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</si>
  <si>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</si>
  <si>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</si>
  <si>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</si>
  <si>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</si>
  <si>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</si>
  <si>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</si>
  <si>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</si>
  <si>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</si>
  <si>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</si>
  <si>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</si>
  <si>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</si>
  <si>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</si>
  <si>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</si>
  <si>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</si>
  <si>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</si>
  <si>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</si>
  <si>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</si>
  <si>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</si>
  <si>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</si>
  <si>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</si>
  <si>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</si>
  <si>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</si>
  <si>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</si>
  <si>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</si>
  <si>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</si>
  <si>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</si>
  <si>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</si>
  <si>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</si>
  <si>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</si>
  <si>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</si>
  <si>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</si>
  <si>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</si>
  <si>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</si>
  <si>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</si>
  <si>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</si>
  <si>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</si>
  <si>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</si>
  <si>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</si>
  <si>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</si>
  <si>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</si>
  <si>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</si>
  <si>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</si>
  <si>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</si>
  <si>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</si>
  <si>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</si>
  <si>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</si>
  <si>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</si>
  <si>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</si>
  <si>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</si>
  <si>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</si>
  <si>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</si>
  <si>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</si>
  <si>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</si>
  <si>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</si>
  <si>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</si>
  <si>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</si>
  <si>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</si>
  <si>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</si>
  <si>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</si>
  <si>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</si>
  <si>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</si>
  <si>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</si>
  <si>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</si>
  <si>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</si>
  <si>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</si>
  <si>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</si>
  <si>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</si>
  <si>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</si>
  <si>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</si>
  <si>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</si>
  <si>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</si>
  <si>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</si>
  <si>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</si>
  <si>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</si>
  <si>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</si>
  <si>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</si>
  <si>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</si>
  <si>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</si>
  <si>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</si>
  <si>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</si>
  <si>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</si>
  <si>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</si>
  <si>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</si>
  <si>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</si>
  <si>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</si>
  <si>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</si>
  <si>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</si>
  <si>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</si>
  <si>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</si>
  <si>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</si>
  <si>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</si>
  <si>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</si>
  <si>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</si>
  <si>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</si>
  <si>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</si>
  <si>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</si>
  <si>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</si>
  <si>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</si>
  <si>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</si>
  <si>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</si>
  <si>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</si>
  <si>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</si>
  <si>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</si>
  <si>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</si>
  <si>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</si>
  <si>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</si>
  <si>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</si>
  <si>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</si>
  <si>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</si>
  <si>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</si>
  <si>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</si>
  <si>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</si>
  <si>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</si>
  <si>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</si>
  <si>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</si>
  <si>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</si>
  <si>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</si>
  <si>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</si>
  <si>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</si>
  <si>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</si>
  <si>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</si>
  <si>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</si>
  <si>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</si>
  <si>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</si>
  <si>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</si>
  <si>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</si>
  <si>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</si>
  <si>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</si>
  <si>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</si>
  <si>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</si>
  <si>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</si>
  <si>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</si>
  <si>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</si>
  <si>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</si>
  <si>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</si>
  <si>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</si>
  <si>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</si>
  <si>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</si>
  <si>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</si>
  <si>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</si>
  <si>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</si>
  <si>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</si>
  <si>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</si>
  <si>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</si>
  <si>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</si>
  <si>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</si>
  <si>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</si>
  <si>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</si>
  <si>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</si>
  <si>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</si>
  <si>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</si>
  <si>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</si>
  <si>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</si>
  <si>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</si>
  <si>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</si>
  <si>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</si>
  <si>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</si>
  <si>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</si>
  <si>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</si>
  <si>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</si>
  <si>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</si>
  <si>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</si>
  <si>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</si>
  <si>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</si>
  <si>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</si>
  <si>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</si>
  <si>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</si>
  <si>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</si>
  <si>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</si>
  <si>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</si>
  <si>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</si>
  <si>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</si>
  <si>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</si>
  <si>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</si>
  <si>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</si>
  <si>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</si>
  <si>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</si>
  <si>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</si>
  <si>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</si>
  <si>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</si>
  <si>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</si>
  <si>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</si>
  <si>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</si>
  <si>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</si>
  <si>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</si>
  <si>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</si>
  <si>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</si>
  <si>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</si>
  <si>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</si>
  <si>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</si>
  <si>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</si>
  <si>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</si>
  <si>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</si>
  <si>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</si>
  <si>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</si>
  <si>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</si>
  <si>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</si>
  <si>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</si>
  <si>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</si>
  <si>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</si>
  <si>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</si>
  <si>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</si>
  <si>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</si>
  <si>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</si>
  <si>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</si>
  <si>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</si>
  <si>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</si>
  <si>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</si>
  <si>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</si>
  <si>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</si>
  <si>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</si>
  <si>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</si>
  <si>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</si>
  <si>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</si>
  <si>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</si>
  <si>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</si>
  <si>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</si>
  <si>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</si>
  <si>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</si>
  <si>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</si>
  <si>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</si>
  <si>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</si>
  <si>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</si>
  <si>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</si>
  <si>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</si>
  <si>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</si>
  <si>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</si>
  <si>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</si>
  <si>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</si>
  <si>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</si>
  <si>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</si>
  <si>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</si>
  <si>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</si>
  <si>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</si>
  <si>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</si>
  <si>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</si>
  <si>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</si>
  <si>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</si>
  <si>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</si>
  <si>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</si>
  <si>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</si>
  <si>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</si>
  <si>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</si>
  <si>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</si>
  <si>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</si>
  <si>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</si>
  <si>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</si>
  <si>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</si>
  <si>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</si>
  <si>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</si>
  <si>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</si>
  <si>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</si>
  <si>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</si>
  <si>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</si>
  <si>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</si>
  <si>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</si>
  <si>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</si>
  <si>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</si>
  <si>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</si>
  <si>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</si>
  <si>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</si>
  <si>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</si>
  <si>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</si>
  <si>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</si>
  <si>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</si>
  <si>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</si>
  <si>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</si>
  <si>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</si>
  <si>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</si>
  <si>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</si>
  <si>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</si>
  <si>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</si>
  <si>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</si>
  <si>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</si>
  <si>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</si>
  <si>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</si>
  <si>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</si>
  <si>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</si>
  <si>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</si>
  <si>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</si>
  <si>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</si>
  <si>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</si>
  <si>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</si>
  <si>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</si>
  <si>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</si>
  <si>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</si>
  <si>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</si>
  <si>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</si>
  <si>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</si>
  <si>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</si>
  <si>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</si>
  <si>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</si>
  <si>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</si>
  <si>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</si>
  <si>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</si>
  <si>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</si>
  <si>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</si>
  <si>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</si>
  <si>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</si>
  <si>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</si>
  <si>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</si>
  <si>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</si>
  <si>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</si>
  <si>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</si>
  <si>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</si>
  <si>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</si>
  <si>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</si>
  <si>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</si>
  <si>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</si>
  <si>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</si>
  <si>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</si>
  <si>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</si>
  <si>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</si>
  <si>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</si>
  <si>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</si>
  <si>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</si>
  <si>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</si>
  <si>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</si>
  <si>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</si>
  <si>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</si>
  <si>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</si>
  <si>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</si>
  <si>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</si>
  <si>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</si>
  <si>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</si>
  <si>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</si>
  <si>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</si>
  <si>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</si>
  <si>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</si>
  <si>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</si>
  <si>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</si>
  <si>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</si>
  <si>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</si>
  <si>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</si>
  <si>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</si>
  <si>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</si>
  <si>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</si>
  <si>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</si>
  <si>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</si>
  <si>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</si>
  <si>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</si>
  <si>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</si>
  <si>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</si>
  <si>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</si>
  <si>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</si>
  <si>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</si>
  <si>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</si>
  <si>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</si>
  <si>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</si>
  <si>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</si>
  <si>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</si>
  <si>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</si>
  <si>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</si>
  <si>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</si>
  <si>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</si>
  <si>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</si>
  <si>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</si>
  <si>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</si>
  <si>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</si>
  <si>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</si>
  <si>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</si>
  <si>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</si>
  <si>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</si>
  <si>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</si>
  <si>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</si>
  <si>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</si>
  <si>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</si>
  <si>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</si>
  <si>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</si>
  <si>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</si>
  <si>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</si>
  <si>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</si>
  <si>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</si>
  <si>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</si>
  <si>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</si>
  <si>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</si>
  <si>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</si>
  <si>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</si>
  <si>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</si>
  <si>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</si>
  <si>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</si>
  <si>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</si>
  <si>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</si>
  <si>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</si>
  <si>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</si>
  <si>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</si>
  <si>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</si>
  <si>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</si>
  <si>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</si>
  <si>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</si>
  <si>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</si>
  <si>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</si>
  <si>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</si>
  <si>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</si>
  <si>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</si>
  <si>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</si>
  <si>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</si>
  <si>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</si>
  <si>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</si>
  <si>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</si>
  <si>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</si>
  <si>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</si>
  <si>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</si>
  <si>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</si>
  <si>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</si>
  <si>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</si>
  <si>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</si>
  <si>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</si>
  <si>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</si>
  <si>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</si>
  <si>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</si>
  <si>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</si>
  <si>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</si>
  <si>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</si>
  <si>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</si>
  <si>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</si>
  <si>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</si>
  <si>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</si>
  <si>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</si>
  <si>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</si>
  <si>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</si>
  <si>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</si>
  <si>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</si>
  <si>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</si>
  <si>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</si>
  <si>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</si>
  <si>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</si>
  <si>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</si>
  <si>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</si>
  <si>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</si>
  <si>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</si>
  <si>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</si>
  <si>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</si>
  <si>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</si>
  <si>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</si>
  <si>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</si>
  <si>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</si>
  <si>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</si>
  <si>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</si>
  <si>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</si>
  <si>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</si>
  <si>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</si>
  <si>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</si>
  <si>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</si>
  <si>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</si>
  <si>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</si>
  <si>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</si>
  <si>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</si>
  <si>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</si>
  <si>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</si>
  <si>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</si>
  <si>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</si>
  <si>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</si>
  <si>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</si>
  <si>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</si>
  <si>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</si>
  <si>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</si>
  <si>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</si>
  <si>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</si>
  <si>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</si>
  <si>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</si>
  <si>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</si>
  <si>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</si>
  <si>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</si>
  <si>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</si>
  <si>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</si>
  <si>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</si>
  <si>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</si>
  <si>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</si>
  <si>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</si>
  <si>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</si>
  <si>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</si>
  <si>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</si>
  <si>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</si>
  <si>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</si>
  <si>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</si>
  <si>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</si>
  <si>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</si>
  <si>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</si>
  <si>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</si>
  <si>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</si>
  <si>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</si>
  <si>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</si>
  <si>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</si>
  <si>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</si>
  <si>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</si>
  <si>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</si>
  <si>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</si>
  <si>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</si>
  <si>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</si>
  <si>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</si>
  <si>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</si>
  <si>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</si>
  <si>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</si>
  <si>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</si>
  <si>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</si>
  <si>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</si>
  <si>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</si>
  <si>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</si>
  <si>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</si>
  <si>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</si>
  <si>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</si>
  <si>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</si>
  <si>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</si>
  <si>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</si>
  <si>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</si>
  <si>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</si>
  <si>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</si>
  <si>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</si>
  <si>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</si>
  <si>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</si>
  <si>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</si>
  <si>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</si>
  <si>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</si>
  <si>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</si>
  <si>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</si>
  <si>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</si>
  <si>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</si>
  <si>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</si>
  <si>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</si>
  <si>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</si>
  <si>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</si>
  <si>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</si>
  <si>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</si>
  <si>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</si>
  <si>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</si>
  <si>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</si>
  <si>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</si>
  <si>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</si>
  <si>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</si>
  <si>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</si>
  <si>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</si>
  <si>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</si>
  <si>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</si>
  <si>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</si>
  <si>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</si>
  <si>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</si>
  <si>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</si>
  <si>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</si>
  <si>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</si>
  <si>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</si>
  <si>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</si>
  <si>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</si>
  <si>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</si>
  <si>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</si>
  <si>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</si>
  <si>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</si>
  <si>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</si>
  <si>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</si>
  <si>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</si>
  <si>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</si>
  <si>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</si>
  <si>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</si>
  <si>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</si>
  <si>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</si>
  <si>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</si>
  <si>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</si>
  <si>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</si>
  <si>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</si>
  <si>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</si>
  <si>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</si>
  <si>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</si>
  <si>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</si>
  <si>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</si>
  <si>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</si>
  <si>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</si>
  <si>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</si>
  <si>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</si>
  <si>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</si>
  <si>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</si>
  <si>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</si>
  <si>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</si>
  <si>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</si>
  <si>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</si>
  <si>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</si>
  <si>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</si>
  <si>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</si>
  <si>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</si>
  <si>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</si>
  <si>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</si>
  <si>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</si>
  <si>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</si>
  <si>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</si>
  <si>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</si>
  <si>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</si>
  <si>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</si>
  <si>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</si>
  <si>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</si>
  <si>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</si>
  <si>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</si>
  <si>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</si>
  <si>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</si>
  <si>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</si>
  <si>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</si>
  <si>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</si>
  <si>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</si>
  <si>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</si>
  <si>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</si>
  <si>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</si>
  <si>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</si>
  <si>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</si>
  <si>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</si>
  <si>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</si>
  <si>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</si>
  <si>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</si>
  <si>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</si>
  <si>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</si>
  <si>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</si>
  <si>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</si>
  <si>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</si>
  <si>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</si>
  <si>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</si>
  <si>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</si>
  <si>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</si>
  <si>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</si>
  <si>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</si>
  <si>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</si>
  <si>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</si>
  <si>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</si>
  <si>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</si>
  <si>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</si>
  <si>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</si>
  <si>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</si>
  <si>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</si>
  <si>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</si>
  <si>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</si>
  <si>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</si>
  <si>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</si>
  <si>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</si>
  <si>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</si>
  <si>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</si>
  <si>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</si>
  <si>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</si>
  <si>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</si>
  <si>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</si>
  <si>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</si>
  <si>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</si>
  <si>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</si>
  <si>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</si>
  <si>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</si>
  <si>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</si>
  <si>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</si>
  <si>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</si>
  <si>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</si>
  <si>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</si>
  <si>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</si>
  <si>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</si>
  <si>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</si>
  <si>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</si>
  <si>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</si>
  <si>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</si>
  <si>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</si>
  <si>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</si>
  <si>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</si>
  <si>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</si>
  <si>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</si>
  <si>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</si>
  <si>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</si>
  <si>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</si>
  <si>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</si>
  <si>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</si>
  <si>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</si>
  <si>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</si>
  <si>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</si>
  <si>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</si>
  <si>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</si>
  <si>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</si>
  <si>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</si>
  <si>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</si>
  <si>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</si>
  <si>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</si>
  <si>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</si>
  <si>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</si>
  <si>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</si>
  <si>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</si>
  <si>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</si>
  <si>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</si>
  <si>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</si>
  <si>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</si>
  <si>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</si>
  <si>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</si>
  <si>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</si>
  <si>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</si>
  <si>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</si>
  <si>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</si>
  <si>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</si>
  <si>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</si>
  <si>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</si>
  <si>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</si>
  <si>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</si>
  <si>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</si>
  <si>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</si>
  <si>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</si>
  <si>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</si>
  <si>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</si>
  <si>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</si>
  <si>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</si>
  <si>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</si>
  <si>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</si>
  <si>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</si>
  <si>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</si>
  <si>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</si>
  <si>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</si>
  <si>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</si>
  <si>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</si>
  <si>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</si>
  <si>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</si>
  <si>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</si>
  <si>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</si>
  <si>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</si>
  <si>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</si>
  <si>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</si>
  <si>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</si>
  <si>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</si>
  <si>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</si>
  <si>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</si>
  <si>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</si>
  <si>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</si>
  <si>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</si>
  <si>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</si>
  <si>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</si>
  <si>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</si>
  <si>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</si>
  <si>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</si>
  <si>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</si>
  <si>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</si>
  <si>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</si>
  <si>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</si>
  <si>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</si>
  <si>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</si>
  <si>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</si>
  <si>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</si>
  <si>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</si>
  <si>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</si>
  <si>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</si>
  <si>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</si>
  <si>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</si>
  <si>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</si>
  <si>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</si>
  <si>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</si>
  <si>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</si>
  <si>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</si>
  <si>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</si>
  <si>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</si>
  <si>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</si>
  <si>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</si>
  <si>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</si>
  <si>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</si>
  <si>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</si>
  <si>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</si>
  <si>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</si>
  <si>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</si>
  <si>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</si>
  <si>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</si>
  <si>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</si>
  <si>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</si>
  <si>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</si>
  <si>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</si>
  <si>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</si>
  <si>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</si>
  <si>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</si>
  <si>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</si>
  <si>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</si>
  <si>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</si>
  <si>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</si>
  <si>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</si>
  <si>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</si>
  <si>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</si>
  <si>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</si>
  <si>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</si>
  <si>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</si>
  <si>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</si>
  <si>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</si>
  <si>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</si>
  <si>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</si>
  <si>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</si>
  <si>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</si>
  <si>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</si>
  <si>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</si>
  <si>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</si>
  <si>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</si>
  <si>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</si>
  <si>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</si>
  <si>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</si>
  <si>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</si>
  <si>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</si>
  <si>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</si>
  <si>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</si>
  <si>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</si>
  <si>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</si>
  <si>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</si>
  <si>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</si>
  <si>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</si>
  <si>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</si>
  <si>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</si>
  <si>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</si>
  <si>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</si>
  <si>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</si>
  <si>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</si>
  <si>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</si>
  <si>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</si>
  <si>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</si>
  <si>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</si>
  <si>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</si>
  <si>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</si>
  <si>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</si>
  <si>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</si>
  <si>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</si>
  <si>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</si>
  <si>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</si>
  <si>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</si>
  <si>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</si>
  <si>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</si>
  <si>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</si>
  <si>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</si>
  <si>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</si>
  <si>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</si>
  <si>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</si>
  <si>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</si>
  <si>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</si>
  <si>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</si>
  <si>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</si>
  <si>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</si>
  <si>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</si>
  <si>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</si>
  <si>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</si>
  <si>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</si>
  <si>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</si>
  <si>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</si>
  <si>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</si>
  <si>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</si>
  <si>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</si>
  <si>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</si>
  <si>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</si>
  <si>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</si>
  <si>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</si>
  <si>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</si>
  <si>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</si>
  <si>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</si>
  <si>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</si>
  <si>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</si>
  <si>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</si>
  <si>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</si>
  <si>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</si>
  <si>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</si>
  <si>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</si>
  <si>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</si>
  <si>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</si>
  <si>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</si>
  <si>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</si>
  <si>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</si>
  <si>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</si>
  <si>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</si>
  <si>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</si>
  <si>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</si>
  <si>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</si>
  <si>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</si>
  <si>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</si>
  <si>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</si>
  <si>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</si>
  <si>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</si>
  <si>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</si>
  <si>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</si>
  <si>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</si>
  <si>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</si>
  <si>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</si>
  <si>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</si>
  <si>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</si>
  <si>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</si>
  <si>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</si>
  <si>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</si>
  <si>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</si>
  <si>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</si>
  <si>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</si>
  <si>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</si>
  <si>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</si>
  <si>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</si>
  <si>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</si>
  <si>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</si>
  <si>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</si>
  <si>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</si>
  <si>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</si>
  <si>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</si>
  <si>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</si>
  <si>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</si>
  <si>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</si>
  <si>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</si>
  <si>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</si>
  <si>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</si>
  <si>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</si>
  <si>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</si>
  <si>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</si>
  <si>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</si>
  <si>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</si>
  <si>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</si>
  <si>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</si>
  <si>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</si>
  <si>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</si>
  <si>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</si>
  <si>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</si>
  <si>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</si>
  <si>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</si>
  <si>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</si>
  <si>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</si>
  <si>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</si>
  <si>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</si>
  <si>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</si>
  <si>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</si>
  <si>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</si>
  <si>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</si>
  <si>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</si>
  <si>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</si>
  <si>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</si>
  <si>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</si>
  <si>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</si>
  <si>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</si>
  <si>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</si>
  <si>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</si>
  <si>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</si>
  <si>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</si>
  <si>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</si>
  <si>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</si>
  <si>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</si>
  <si>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</si>
  <si>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</si>
  <si>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</si>
  <si>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</si>
  <si>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</si>
  <si>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</si>
  <si>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</si>
  <si>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</si>
  <si>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</si>
  <si>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</si>
  <si>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</si>
  <si>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</si>
  <si>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</si>
  <si>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</si>
  <si>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</si>
  <si>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</si>
  <si>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</si>
  <si>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</si>
  <si>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</si>
  <si>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</si>
  <si>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</si>
  <si>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</si>
  <si>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</si>
  <si>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</si>
  <si>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</si>
  <si>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</si>
  <si>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</si>
  <si>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</si>
  <si>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</si>
  <si>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</si>
  <si>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</si>
  <si>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</si>
  <si>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</si>
  <si>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</si>
  <si>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</si>
  <si>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</si>
  <si>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</si>
  <si>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</si>
  <si>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</si>
  <si>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</si>
  <si>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</si>
  <si>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</si>
  <si>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</si>
  <si>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</si>
  <si>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</si>
  <si>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</si>
  <si>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</si>
  <si>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</si>
  <si>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</si>
  <si>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</si>
  <si>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</si>
  <si>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</si>
  <si>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</si>
  <si>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</si>
  <si>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</si>
  <si>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</si>
  <si>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</si>
  <si>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</si>
  <si>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</si>
  <si>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</si>
  <si>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</si>
  <si>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</si>
  <si>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</si>
  <si>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</si>
  <si>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</si>
  <si>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</si>
  <si>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</si>
  <si>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</si>
  <si>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</si>
  <si>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</si>
  <si>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</si>
  <si>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</si>
  <si>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</si>
  <si>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</si>
  <si>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</si>
  <si>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</si>
  <si>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</si>
  <si>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</si>
  <si>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</si>
  <si>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</si>
  <si>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</si>
  <si>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</si>
  <si>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</si>
  <si>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</si>
  <si>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</si>
  <si>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</si>
  <si>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</si>
  <si>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</si>
  <si>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</si>
  <si>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</si>
  <si>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</si>
  <si>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</si>
  <si>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</si>
  <si>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</si>
  <si>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</si>
  <si>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</si>
  <si>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</si>
  <si>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</si>
  <si>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</si>
  <si>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</si>
  <si>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</si>
  <si>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</si>
  <si>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</si>
  <si>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</si>
  <si>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</si>
  <si>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</si>
  <si>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</si>
  <si>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</si>
  <si>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</si>
  <si>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</si>
  <si>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</si>
  <si>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</si>
  <si>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</si>
  <si>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</si>
  <si>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</si>
  <si>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</si>
  <si>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</si>
  <si>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</si>
  <si>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</si>
  <si>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</si>
  <si>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</si>
  <si>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</si>
  <si>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</si>
  <si>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</si>
  <si>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</si>
  <si>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</si>
  <si>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</si>
  <si>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</si>
  <si>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</si>
  <si>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</si>
  <si>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</si>
  <si>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</si>
  <si>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</si>
  <si>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</si>
  <si>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</si>
  <si>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</si>
  <si>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</si>
  <si>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</si>
  <si>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</si>
  <si>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</si>
  <si>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</si>
  <si>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</si>
  <si>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</si>
  <si>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</si>
  <si>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</si>
  <si>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</si>
  <si>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</si>
  <si>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</si>
  <si>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</si>
  <si>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</si>
  <si>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</si>
  <si>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</si>
  <si>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</si>
  <si>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</si>
  <si>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</si>
  <si>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</si>
  <si>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</si>
  <si>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</si>
  <si>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</si>
  <si>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</si>
  <si>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</si>
  <si>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</si>
  <si>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</si>
  <si>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</si>
  <si>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</si>
  <si>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</si>
  <si>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</si>
  <si>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</si>
  <si>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</si>
  <si>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</si>
  <si>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</si>
  <si>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</si>
  <si>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</si>
  <si>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</si>
  <si>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</si>
  <si>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</si>
  <si>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</si>
  <si>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</si>
  <si>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</si>
  <si>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</si>
  <si>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</si>
  <si>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</si>
  <si>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</si>
  <si>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</si>
  <si>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</si>
  <si>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</si>
  <si>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</si>
  <si>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</si>
  <si>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</si>
  <si>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</si>
  <si>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</si>
  <si>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</si>
  <si>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</si>
  <si>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</si>
  <si>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</si>
  <si>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</si>
  <si>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</si>
  <si>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</si>
  <si>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</si>
  <si>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</si>
  <si>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</si>
  <si>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</si>
  <si>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</si>
  <si>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</si>
  <si>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</si>
  <si>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</si>
  <si>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</si>
  <si>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</si>
  <si>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</si>
  <si>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</si>
  <si>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</si>
  <si>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</si>
  <si>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</si>
  <si>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</si>
  <si>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</si>
  <si>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</si>
  <si>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</si>
  <si>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</si>
  <si>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</si>
  <si>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</si>
  <si>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</si>
  <si>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</si>
  <si>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</si>
  <si>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</si>
  <si>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</si>
  <si>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</si>
  <si>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</si>
  <si>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</si>
  <si>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</si>
  <si>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</si>
  <si>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</si>
  <si>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</si>
  <si>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</si>
  <si>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</si>
  <si>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</si>
  <si>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</si>
  <si>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</si>
  <si>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</si>
  <si>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</si>
  <si>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</si>
  <si>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</si>
  <si>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</si>
  <si>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</si>
  <si>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</si>
  <si>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</si>
  <si>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</si>
  <si>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</si>
  <si>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</si>
  <si>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</si>
  <si>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</si>
  <si>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</si>
  <si>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</si>
  <si>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</si>
  <si>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</si>
  <si>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</si>
  <si>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</si>
  <si>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</si>
  <si>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</si>
  <si>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</si>
  <si>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</si>
  <si>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</si>
  <si>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</si>
  <si>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</si>
  <si>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</si>
  <si>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</si>
  <si>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</si>
  <si>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</si>
  <si>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</si>
  <si>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</si>
  <si>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</si>
  <si>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</si>
  <si>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</si>
  <si>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</si>
  <si>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</si>
  <si>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</si>
  <si>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</si>
  <si>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</si>
  <si>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</si>
  <si>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</si>
  <si>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</si>
  <si>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</si>
  <si>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</si>
  <si>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</si>
  <si>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</si>
  <si>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</si>
  <si>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</si>
  <si>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</si>
  <si>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</si>
  <si>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</si>
  <si>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</si>
  <si>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</si>
  <si>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</si>
  <si>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</si>
  <si>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</si>
  <si>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</si>
  <si>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</si>
  <si>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</si>
  <si>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</si>
  <si>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</si>
  <si>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</si>
  <si>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</si>
  <si>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</si>
  <si>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</si>
  <si>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</si>
  <si>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</si>
  <si>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</si>
  <si>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</si>
  <si>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</si>
  <si>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</si>
  <si>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</si>
  <si>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</si>
  <si>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</si>
  <si>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</si>
  <si>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</si>
  <si>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</si>
  <si>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</si>
  <si>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</si>
  <si>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</si>
  <si>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</si>
  <si>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</si>
  <si>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</si>
  <si>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</si>
  <si>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</si>
  <si>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</si>
  <si>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</si>
  <si>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</si>
  <si>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</si>
  <si>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</si>
  <si>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</si>
  <si>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</si>
  <si>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</si>
  <si>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</si>
  <si>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</si>
  <si>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</si>
  <si>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</si>
  <si>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</si>
  <si>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</si>
  <si>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</si>
  <si>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</si>
  <si>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</si>
  <si>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</si>
  <si>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</si>
  <si>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</si>
  <si>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</si>
  <si>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</si>
  <si>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</si>
  <si>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</si>
  <si>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</si>
  <si>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</si>
  <si>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</si>
  <si>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</si>
  <si>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</si>
  <si>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</si>
  <si>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</si>
  <si>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</si>
  <si>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</si>
  <si>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</si>
  <si>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</si>
  <si>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</si>
  <si>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</si>
  <si>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</si>
  <si>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</si>
  <si>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</si>
  <si>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</si>
  <si>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</si>
  <si>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</si>
  <si>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</si>
  <si>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</si>
  <si>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</si>
  <si>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</si>
  <si>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</si>
  <si>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</si>
  <si>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</si>
  <si>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</si>
  <si>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</si>
  <si>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</si>
  <si>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</si>
  <si>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</si>
  <si>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</si>
  <si>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</si>
  <si>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</si>
  <si>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</si>
  <si>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</si>
  <si>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</si>
  <si>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</si>
  <si>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</si>
  <si>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</si>
  <si>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</si>
  <si>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</si>
  <si>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</si>
  <si>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</si>
  <si>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</si>
  <si>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</si>
  <si>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</si>
  <si>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</si>
  <si>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</si>
  <si>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</si>
  <si>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</si>
  <si>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</si>
  <si>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</si>
  <si>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</si>
  <si>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</si>
  <si>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</si>
  <si>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</si>
  <si>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</si>
  <si>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</si>
  <si>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</si>
  <si>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</si>
  <si>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</si>
  <si>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</si>
  <si>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</si>
  <si>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</si>
  <si>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</si>
  <si>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</si>
  <si>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</si>
  <si>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</si>
  <si>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</si>
  <si>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</si>
  <si>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</si>
  <si>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</si>
  <si>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</si>
  <si>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</si>
  <si>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</si>
  <si>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</si>
  <si>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</si>
  <si>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</si>
  <si>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</si>
  <si>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</si>
  <si>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</si>
  <si>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</si>
  <si>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</si>
  <si>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</si>
  <si>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</si>
  <si>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</si>
  <si>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</si>
  <si>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</si>
  <si>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</si>
  <si>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</si>
  <si>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</si>
  <si>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</si>
  <si>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</si>
  <si>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</si>
  <si>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</si>
  <si>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</si>
  <si>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</si>
  <si>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</si>
  <si>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</si>
  <si>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</si>
  <si>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</si>
  <si>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</si>
  <si>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</si>
  <si>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</si>
  <si>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</si>
  <si>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</si>
  <si>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</si>
  <si>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</si>
  <si>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</si>
  <si>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</si>
  <si>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</si>
  <si>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</si>
  <si>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</si>
  <si>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</si>
  <si>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</si>
  <si>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</si>
  <si>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</si>
  <si>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</si>
  <si>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</si>
  <si>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</si>
  <si>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</si>
  <si>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</si>
  <si>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</si>
  <si>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</si>
  <si>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</si>
  <si>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</si>
  <si>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</si>
  <si>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</si>
  <si>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</si>
  <si>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</si>
  <si>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</si>
  <si>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</si>
  <si>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</si>
  <si>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</si>
  <si>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</si>
  <si>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</si>
  <si>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</si>
  <si>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</si>
  <si>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</si>
  <si>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</si>
  <si>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</si>
  <si>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</si>
  <si>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</si>
  <si>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</si>
  <si>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</si>
  <si>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</si>
  <si>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</si>
  <si>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</si>
  <si>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</si>
  <si>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</si>
  <si>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</si>
  <si>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</si>
  <si>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</si>
  <si>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</si>
  <si>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</si>
  <si>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</si>
  <si>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</si>
  <si>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</si>
  <si>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</si>
  <si>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</si>
  <si>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</si>
  <si>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</si>
  <si>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</si>
  <si>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</si>
  <si>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</si>
  <si>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</si>
  <si>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</si>
  <si>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</si>
  <si>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</si>
  <si>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</si>
  <si>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</si>
  <si>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</si>
  <si>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</si>
  <si>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</si>
  <si>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</si>
  <si>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</si>
  <si>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</si>
  <si>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</si>
  <si>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</si>
  <si>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</si>
  <si>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</si>
  <si>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</si>
  <si>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</si>
  <si>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</si>
  <si>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</si>
  <si>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</si>
  <si>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</si>
  <si>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</si>
  <si>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</si>
  <si>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</si>
  <si>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</si>
  <si>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</si>
  <si>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</si>
  <si>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</si>
  <si>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</si>
  <si>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</si>
  <si>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</si>
  <si>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</si>
  <si>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</si>
  <si>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</si>
  <si>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</si>
  <si>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</si>
  <si>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</si>
  <si>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</si>
  <si>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</si>
  <si>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</si>
  <si>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</si>
  <si>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</si>
  <si>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</si>
  <si>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</si>
  <si>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</si>
  <si>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</si>
  <si>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</si>
  <si>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</si>
  <si>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</si>
  <si>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</si>
  <si>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</si>
  <si>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</si>
  <si>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</si>
  <si>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</si>
  <si>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</si>
  <si>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</si>
  <si>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</si>
  <si>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</si>
  <si>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</si>
  <si>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</si>
  <si>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</si>
  <si>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</si>
  <si>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</si>
  <si>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</si>
  <si>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</si>
  <si>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</si>
  <si>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</si>
  <si>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</si>
  <si>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</si>
  <si>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</si>
  <si>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</si>
  <si>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</si>
  <si>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</si>
  <si>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</si>
  <si>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</si>
  <si>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</si>
  <si>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</si>
  <si>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</si>
  <si>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</si>
  <si>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</si>
  <si>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</si>
  <si>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</si>
  <si>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</si>
  <si>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</si>
  <si>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</si>
  <si>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</si>
  <si>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</si>
  <si>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</si>
  <si>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</si>
  <si>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</si>
  <si>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</si>
  <si>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</si>
  <si>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</si>
  <si>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</si>
  <si>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</si>
  <si>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</si>
  <si>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</si>
  <si>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</si>
  <si>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</si>
  <si>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</si>
  <si>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</si>
  <si>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</si>
  <si>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</si>
  <si>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</si>
  <si>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</si>
  <si>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</si>
  <si>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</si>
  <si>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</si>
  <si>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</si>
  <si>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</si>
  <si>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</si>
  <si>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</si>
  <si>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</si>
  <si>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</si>
  <si>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</si>
  <si>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</si>
  <si>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</si>
  <si>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</si>
  <si>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</si>
  <si>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</si>
  <si>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</si>
  <si>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</si>
  <si>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</si>
  <si>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</si>
  <si>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</si>
  <si>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</si>
  <si>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</si>
  <si>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</si>
  <si>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</si>
  <si>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</si>
  <si>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</si>
  <si>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</si>
  <si>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</si>
  <si>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</si>
  <si>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</si>
  <si>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</si>
  <si>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</si>
  <si>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</si>
  <si>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</si>
  <si>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</si>
  <si>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</si>
  <si>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</si>
  <si>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</si>
  <si>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</si>
  <si>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</si>
  <si>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</si>
  <si>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</si>
  <si>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</si>
  <si>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</si>
  <si>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</si>
  <si>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</si>
  <si>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</si>
  <si>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</si>
  <si>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</si>
  <si>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</si>
  <si>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</si>
  <si>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</si>
  <si>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</si>
  <si>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</si>
  <si>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</si>
  <si>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</si>
  <si>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</si>
  <si>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</si>
  <si>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</si>
  <si>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</si>
  <si>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</si>
  <si>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</si>
  <si>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</si>
  <si>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</si>
  <si>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</si>
  <si>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</si>
  <si>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</si>
  <si>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</si>
  <si>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</si>
  <si>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</si>
  <si>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</si>
  <si>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</si>
  <si>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</si>
  <si>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</si>
  <si>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</si>
  <si>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</si>
  <si>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</si>
  <si>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</si>
  <si>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</si>
  <si>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</si>
  <si>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</si>
  <si>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</si>
  <si>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</si>
  <si>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</si>
  <si>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</si>
  <si>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</si>
  <si>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</si>
  <si>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</si>
  <si>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</si>
  <si>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</si>
  <si>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</si>
  <si>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</si>
  <si>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</si>
  <si>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</si>
  <si>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</si>
  <si>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</si>
  <si>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</si>
  <si>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</si>
  <si>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</si>
  <si>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</si>
  <si>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</si>
  <si>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</si>
  <si>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</si>
  <si>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</si>
  <si>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</si>
  <si>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</si>
  <si>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</si>
  <si>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</si>
  <si>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</si>
  <si>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</si>
  <si>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</si>
  <si>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</si>
  <si>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</si>
  <si>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</si>
  <si>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</si>
  <si>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</si>
  <si>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</si>
  <si>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</si>
  <si>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</si>
  <si>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</si>
  <si>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</si>
  <si>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</si>
  <si>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</si>
  <si>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</si>
  <si>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</si>
  <si>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</si>
  <si>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</si>
  <si>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</si>
  <si>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</si>
  <si>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</si>
  <si>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</si>
  <si>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</si>
  <si>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</si>
  <si>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</si>
  <si>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</si>
  <si>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</si>
  <si>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</si>
  <si>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</si>
  <si>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</si>
  <si>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</si>
  <si>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</si>
  <si>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</si>
  <si>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</si>
  <si>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</si>
  <si>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</si>
  <si>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</si>
  <si>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</si>
  <si>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</si>
  <si>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</si>
  <si>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</si>
  <si>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</si>
  <si>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</si>
  <si>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</si>
  <si>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</si>
  <si>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</si>
  <si>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</si>
  <si>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</si>
  <si>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</si>
  <si>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</si>
  <si>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</si>
  <si>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</si>
  <si>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</si>
  <si>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</si>
  <si>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</si>
  <si>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</si>
  <si>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</si>
  <si>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</si>
  <si>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</si>
  <si>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</si>
  <si>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</si>
  <si>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</si>
  <si>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</si>
  <si>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</si>
  <si>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</si>
  <si>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</si>
  <si>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</si>
  <si>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</si>
  <si>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</si>
  <si>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</si>
  <si>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</si>
  <si>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</si>
  <si>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</si>
  <si>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</si>
  <si>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</si>
  <si>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</si>
  <si>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</si>
  <si>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</si>
  <si>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</si>
  <si>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</si>
  <si>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</si>
  <si>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</si>
  <si>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</si>
  <si>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</si>
  <si>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</si>
  <si>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</si>
  <si>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</si>
  <si>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</si>
  <si>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</si>
  <si>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</si>
  <si>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</si>
  <si>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</si>
  <si>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</si>
  <si>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</si>
  <si>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</si>
  <si>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</si>
  <si>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</si>
  <si>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</si>
  <si>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</si>
  <si>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</si>
  <si>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</si>
  <si>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</si>
  <si>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</si>
  <si>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</si>
  <si>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</si>
  <si>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</si>
  <si>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</si>
  <si>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</si>
  <si>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</si>
  <si>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</si>
  <si>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</si>
  <si>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</si>
  <si>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</si>
  <si>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</si>
  <si>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</si>
  <si>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</si>
  <si>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</si>
  <si>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</si>
  <si>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</si>
  <si>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</si>
  <si>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</si>
  <si>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</si>
  <si>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</si>
  <si>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</si>
  <si>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</si>
  <si>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</si>
  <si>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</si>
  <si>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</si>
  <si>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</si>
  <si>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</si>
  <si>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</si>
  <si>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</si>
  <si>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</si>
  <si>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</si>
  <si>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</si>
  <si>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</si>
  <si>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</si>
  <si>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</si>
  <si>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</si>
  <si>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</si>
  <si>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</si>
  <si>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</si>
  <si>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</si>
  <si>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</si>
  <si>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</si>
  <si>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</si>
  <si>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</si>
  <si>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</si>
  <si>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</si>
  <si>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</si>
  <si>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</si>
  <si>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</si>
  <si>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</si>
  <si>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</si>
  <si>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</si>
  <si>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</si>
  <si>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</si>
  <si>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</si>
  <si>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</si>
  <si>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</si>
  <si>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</si>
  <si>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</si>
  <si>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</si>
  <si>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</si>
  <si>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</si>
  <si>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</si>
  <si>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</si>
  <si>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</si>
  <si>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</si>
  <si>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</si>
  <si>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</si>
  <si>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</si>
  <si>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</si>
  <si>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</si>
  <si>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</si>
  <si>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</si>
  <si>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</si>
  <si>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</si>
  <si>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</si>
  <si>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</si>
  <si>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</si>
  <si>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</si>
  <si>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</si>
  <si>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</si>
  <si>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</si>
  <si>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</si>
  <si>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</si>
  <si>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</si>
  <si>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</si>
  <si>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</si>
  <si>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</si>
  <si>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</si>
  <si>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</si>
  <si>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</si>
  <si>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</si>
  <si>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</si>
  <si>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</si>
  <si>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</si>
  <si>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</si>
  <si>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</si>
  <si>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</si>
  <si>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</si>
  <si>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</si>
  <si>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</si>
  <si>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</si>
  <si>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</si>
  <si>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</si>
  <si>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</si>
  <si>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</si>
  <si>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</si>
  <si>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</si>
  <si>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</si>
  <si>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</si>
  <si>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</si>
  <si>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</si>
  <si>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</si>
  <si>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</si>
  <si>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</si>
  <si>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</si>
  <si>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</si>
  <si>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</si>
  <si>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</si>
  <si>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</si>
  <si>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</si>
  <si>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</si>
  <si>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</si>
  <si>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</si>
  <si>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</si>
  <si>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</si>
  <si>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</si>
  <si>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</si>
  <si>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</si>
  <si>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</si>
  <si>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</si>
  <si>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</si>
  <si>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</si>
  <si>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</si>
  <si>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</si>
  <si>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</si>
  <si>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</si>
  <si>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</si>
  <si>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</si>
  <si>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</si>
  <si>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</si>
  <si>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</si>
  <si>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</si>
  <si>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</si>
  <si>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</si>
  <si>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</si>
  <si>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</si>
  <si>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</si>
  <si>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</si>
  <si>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</si>
  <si>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</si>
  <si>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</si>
  <si>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</si>
  <si>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</si>
  <si>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</si>
  <si>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</si>
  <si>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</si>
  <si>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</si>
  <si>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</si>
  <si>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</si>
  <si>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</si>
  <si>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</si>
  <si>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</si>
  <si>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</si>
  <si>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</si>
  <si>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</si>
  <si>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</si>
  <si>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</si>
  <si>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</si>
  <si>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</si>
  <si>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</si>
  <si>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</si>
  <si>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</si>
  <si>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</si>
  <si>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</si>
  <si>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</si>
  <si>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</si>
  <si>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</si>
  <si>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</si>
  <si>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</si>
  <si>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</si>
  <si>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</si>
  <si>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</si>
  <si>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</si>
  <si>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</si>
  <si>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</si>
  <si>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</si>
  <si>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</si>
  <si>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</si>
  <si>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</si>
  <si>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</si>
  <si>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</si>
  <si>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</si>
  <si>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</si>
  <si>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</si>
  <si>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</si>
  <si>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</si>
  <si>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</si>
  <si>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</si>
  <si>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</si>
  <si>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</si>
  <si>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</si>
  <si>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</si>
  <si>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</si>
  <si>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</si>
  <si>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</si>
  <si>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</si>
  <si>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</si>
  <si>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</si>
  <si>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</si>
  <si>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</si>
  <si>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</si>
  <si>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</si>
  <si>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</si>
  <si>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</si>
  <si>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</si>
  <si>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</si>
  <si>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</si>
  <si>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</si>
  <si>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</si>
  <si>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</si>
  <si>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</si>
  <si>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</si>
  <si>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</si>
  <si>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</si>
  <si>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</si>
  <si>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</si>
  <si>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</si>
  <si>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</si>
  <si>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</si>
  <si>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</si>
  <si>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</si>
  <si>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</si>
  <si>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</si>
  <si>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</si>
  <si>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</si>
  <si>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</si>
  <si>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</si>
  <si>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</si>
  <si>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</si>
  <si>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</si>
  <si>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</si>
  <si>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</si>
  <si>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</si>
  <si>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</si>
  <si>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</si>
  <si>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</si>
  <si>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</si>
  <si>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</si>
  <si>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</si>
  <si>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</si>
  <si>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</si>
  <si>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</si>
  <si>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</si>
  <si>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</si>
  <si>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</si>
  <si>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</si>
  <si>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</si>
  <si>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</si>
  <si>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</si>
  <si>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</si>
  <si>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</si>
  <si>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</si>
  <si>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</si>
  <si>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</si>
  <si>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</si>
  <si>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</si>
  <si>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</si>
  <si>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</si>
  <si>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</si>
  <si>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</si>
  <si>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</si>
  <si>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</si>
  <si>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</si>
  <si>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</si>
  <si>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</si>
  <si>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</si>
  <si>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</si>
  <si>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</si>
  <si>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</si>
  <si>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</si>
  <si>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</si>
  <si>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</si>
  <si>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</si>
  <si>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</si>
  <si>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</si>
  <si>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</si>
  <si>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</si>
  <si>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</si>
  <si>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</si>
  <si>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</si>
  <si>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</si>
  <si>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</si>
  <si>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</si>
  <si>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</si>
  <si>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</si>
  <si>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</si>
  <si>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</si>
  <si>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</si>
  <si>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</si>
  <si>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</si>
  <si>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</si>
  <si>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</si>
  <si>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</si>
  <si>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</si>
  <si>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</si>
  <si>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</si>
  <si>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</si>
  <si>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</si>
  <si>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</si>
  <si>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</si>
  <si>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</si>
  <si>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</si>
  <si>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</si>
  <si>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</si>
  <si>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</si>
  <si>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</si>
  <si>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</si>
  <si>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</si>
  <si>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</si>
  <si>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</si>
  <si>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</si>
  <si>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</si>
  <si>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</si>
  <si>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</si>
  <si>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</si>
  <si>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</si>
  <si>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</si>
  <si>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</si>
  <si>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</si>
  <si>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</si>
  <si>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</si>
  <si>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</si>
  <si>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</si>
  <si>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</si>
  <si>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</si>
  <si>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</si>
  <si>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</si>
  <si>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</si>
  <si>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</si>
  <si>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</si>
  <si>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</si>
  <si>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</si>
  <si>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</si>
  <si>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</si>
  <si>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</si>
  <si>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</si>
  <si>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</si>
  <si>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</si>
  <si>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</si>
  <si>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</si>
  <si>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</si>
  <si>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</si>
  <si>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</si>
  <si>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</si>
  <si>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</si>
  <si>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</si>
  <si>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</si>
  <si>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</si>
  <si>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</si>
  <si>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</si>
  <si>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</si>
  <si>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</si>
  <si>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</si>
  <si>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</si>
  <si>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</si>
  <si>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</si>
  <si>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</si>
  <si>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</si>
  <si>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</si>
  <si>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</si>
  <si>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</si>
  <si>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</si>
  <si>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</si>
  <si>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</si>
  <si>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</si>
  <si>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</si>
  <si>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</si>
  <si>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</si>
  <si>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</si>
  <si>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</si>
  <si>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</si>
  <si>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</si>
  <si>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</si>
  <si>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</si>
  <si>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</si>
  <si>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</si>
  <si>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</si>
  <si>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</si>
  <si>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</si>
  <si>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</si>
  <si>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</si>
  <si>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</si>
  <si>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</si>
  <si>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</si>
  <si>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</si>
  <si>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</si>
  <si>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</si>
  <si>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</si>
  <si>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</si>
  <si>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</si>
  <si>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</si>
  <si>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</si>
  <si>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</si>
  <si>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</si>
  <si>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</si>
  <si>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</si>
  <si>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</si>
  <si>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</si>
  <si>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</si>
  <si>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</si>
  <si>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</si>
  <si>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</si>
  <si>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</si>
  <si>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</si>
  <si>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</si>
  <si>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</si>
  <si>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</si>
  <si>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</si>
  <si>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</si>
  <si>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</si>
  <si>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</si>
  <si>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</si>
  <si>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</si>
  <si>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</si>
  <si>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</si>
  <si>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</si>
  <si>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</si>
  <si>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</si>
  <si>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</si>
  <si>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</si>
  <si>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</si>
  <si>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</si>
  <si>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</si>
  <si>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</si>
  <si>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</si>
  <si>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</si>
  <si>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</si>
  <si>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</si>
  <si>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</si>
  <si>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</si>
  <si>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</si>
  <si>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</si>
  <si>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</si>
  <si>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</si>
  <si>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</si>
  <si>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</si>
  <si>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</si>
  <si>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</si>
  <si>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</si>
  <si>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</si>
  <si>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</si>
  <si>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</si>
  <si>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</si>
  <si>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</si>
  <si>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</si>
  <si>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</si>
  <si>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</si>
  <si>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</si>
  <si>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</si>
  <si>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</si>
  <si>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</si>
  <si>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</si>
  <si>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</si>
  <si>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</si>
  <si>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</si>
  <si>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</si>
  <si>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</si>
  <si>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</si>
  <si>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</si>
  <si>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</si>
  <si>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</si>
  <si>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</si>
  <si>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</si>
  <si>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</si>
  <si>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</si>
  <si>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</si>
  <si>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</si>
  <si>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</si>
  <si>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</si>
  <si>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</si>
  <si>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</si>
  <si>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</si>
  <si>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</si>
  <si>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</si>
  <si>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</si>
  <si>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</si>
  <si>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</si>
  <si>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</si>
  <si>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</si>
  <si>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</si>
  <si>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</si>
  <si>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</si>
  <si>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</si>
  <si>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</si>
  <si>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</si>
  <si>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</si>
  <si>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</si>
  <si>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</si>
  <si>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</si>
  <si>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</si>
  <si>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</si>
  <si>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</si>
  <si>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</si>
  <si>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</si>
  <si>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</si>
  <si>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</si>
  <si>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</si>
  <si>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</si>
  <si>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</si>
  <si>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</si>
  <si>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</si>
  <si>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</si>
  <si>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</si>
  <si>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</si>
  <si>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</si>
  <si>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</si>
  <si>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</si>
  <si>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</si>
  <si>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</si>
  <si>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</si>
  <si>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</si>
  <si>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</si>
  <si>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</si>
  <si>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</si>
  <si>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</si>
  <si>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</si>
  <si>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</si>
  <si>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</si>
  <si>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</si>
  <si>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</si>
  <si>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</si>
  <si>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</si>
  <si>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</si>
  <si>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</si>
  <si>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</si>
  <si>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</si>
  <si>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</si>
  <si>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</si>
  <si>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</si>
  <si>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</si>
  <si>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</si>
  <si>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</si>
  <si>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</si>
  <si>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</si>
  <si>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</si>
  <si>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</si>
  <si>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</si>
  <si>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</si>
  <si>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</si>
  <si>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</si>
  <si>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</si>
  <si>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</si>
  <si>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</si>
  <si>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</si>
  <si>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</si>
  <si>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</si>
  <si>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</si>
  <si>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</si>
  <si>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</si>
  <si>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</si>
  <si>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</si>
  <si>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</si>
  <si>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</si>
  <si>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</si>
  <si>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</si>
  <si>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</si>
  <si>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</si>
  <si>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</si>
  <si>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</si>
  <si>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</si>
  <si>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</si>
  <si>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</si>
  <si>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</si>
  <si>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</si>
  <si>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</si>
  <si>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</si>
  <si>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</si>
  <si>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</si>
  <si>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</si>
  <si>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</si>
  <si>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</si>
  <si>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</si>
  <si>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</si>
  <si>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</si>
  <si>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</si>
  <si>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</si>
  <si>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</si>
  <si>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</si>
  <si>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</si>
  <si>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</si>
  <si>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</si>
  <si>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</si>
  <si>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</si>
  <si>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</si>
  <si>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</si>
  <si>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</si>
  <si>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</si>
  <si>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</si>
  <si>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</si>
  <si>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</si>
  <si>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</si>
  <si>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</si>
  <si>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</si>
  <si>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</si>
  <si>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</si>
  <si>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</si>
  <si>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</si>
  <si>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</si>
  <si>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</si>
  <si>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</si>
  <si>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</si>
  <si>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</si>
  <si>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</si>
  <si>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</si>
  <si>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</si>
  <si>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</si>
  <si>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</si>
  <si>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</si>
  <si>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</si>
  <si>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</si>
  <si>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</si>
  <si>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</si>
  <si>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</si>
  <si>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</si>
  <si>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</si>
  <si>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</si>
  <si>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</si>
  <si>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</si>
  <si>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</si>
  <si>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</si>
  <si>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</si>
  <si>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</si>
  <si>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</si>
  <si>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</si>
  <si>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</si>
  <si>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</si>
  <si>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</si>
  <si>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</si>
  <si>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</si>
  <si>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</si>
  <si>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</si>
  <si>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</si>
  <si>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</si>
  <si>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</si>
  <si>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</si>
  <si>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</si>
  <si>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</si>
  <si>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</si>
  <si>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</si>
  <si>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</si>
  <si>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</si>
  <si>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</si>
  <si>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</si>
  <si>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</si>
  <si>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</si>
  <si>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</si>
  <si>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</si>
  <si>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</si>
  <si>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</si>
  <si>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</si>
  <si>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</si>
  <si>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</si>
  <si>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</si>
  <si>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</si>
  <si>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</si>
  <si>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</si>
  <si>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</si>
  <si>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</si>
  <si>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</si>
  <si>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</si>
  <si>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</si>
  <si>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</si>
  <si>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</si>
  <si>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</si>
  <si>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</si>
  <si>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</si>
  <si>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</si>
  <si>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</si>
  <si>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</si>
  <si>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</si>
  <si>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</si>
  <si>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</si>
  <si>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</si>
  <si>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</si>
  <si>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</si>
  <si>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</si>
  <si>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</si>
  <si>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</si>
  <si>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</si>
  <si>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</si>
  <si>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</si>
  <si>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</si>
  <si>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</si>
  <si>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</si>
  <si>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</si>
  <si>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</si>
  <si>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</si>
  <si>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</si>
  <si>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</si>
  <si>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</si>
  <si>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</si>
  <si>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</si>
  <si>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</si>
  <si>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</si>
  <si>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</si>
  <si>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</si>
  <si>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</si>
  <si>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</si>
  <si>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</si>
  <si>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</si>
  <si>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</si>
  <si>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</si>
  <si>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</si>
  <si>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</si>
  <si>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</si>
  <si>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</si>
  <si>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</si>
  <si>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</si>
  <si>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</si>
  <si>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</si>
  <si>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</si>
  <si>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</si>
  <si>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</si>
  <si>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</si>
  <si>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</si>
  <si>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</si>
  <si>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</si>
  <si>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</si>
  <si>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</si>
  <si>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</si>
  <si>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</si>
  <si>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</si>
  <si>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</si>
  <si>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</si>
  <si>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</si>
  <si>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</si>
  <si>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</si>
  <si>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</si>
  <si>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</si>
  <si>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</si>
  <si>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</si>
  <si>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</si>
  <si>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</si>
  <si>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</si>
  <si>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</si>
  <si>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</si>
  <si>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</si>
  <si>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</si>
  <si>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</si>
  <si>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</si>
  <si>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</si>
  <si>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</si>
  <si>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</si>
  <si>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</si>
  <si>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</si>
  <si>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</si>
  <si>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</si>
  <si>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</si>
  <si>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</si>
  <si>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</si>
  <si>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</si>
  <si>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</si>
  <si>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</si>
  <si>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</si>
  <si>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</si>
  <si>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</si>
  <si>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</si>
  <si>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</si>
  <si>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</si>
  <si>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</si>
  <si>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</si>
  <si>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</si>
  <si>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</si>
  <si>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</si>
  <si>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</si>
  <si>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</si>
  <si>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</si>
  <si>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</si>
  <si>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</si>
  <si>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</si>
  <si>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</si>
  <si>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</si>
  <si>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</si>
  <si>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</si>
  <si>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</si>
  <si>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</si>
  <si>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</si>
  <si>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</si>
  <si>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</si>
  <si>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</si>
  <si>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</si>
  <si>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</si>
  <si>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</si>
  <si>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</si>
  <si>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</si>
  <si>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</si>
  <si>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</si>
  <si>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</si>
  <si>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</si>
  <si>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</si>
  <si>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</si>
  <si>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</si>
  <si>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</si>
  <si>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</si>
  <si>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</si>
  <si>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</si>
  <si>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</si>
  <si>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</si>
  <si>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</si>
  <si>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</si>
  <si>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</si>
  <si>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</si>
  <si>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</si>
  <si>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</si>
  <si>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</si>
  <si>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</si>
  <si>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</si>
  <si>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</si>
  <si>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</si>
  <si>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</si>
  <si>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</si>
  <si>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</si>
  <si>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</si>
  <si>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</si>
  <si>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</si>
  <si>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</si>
  <si>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</si>
  <si>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</si>
  <si>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</si>
  <si>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</si>
  <si>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</si>
  <si>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</si>
  <si>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</si>
  <si>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</si>
  <si>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</si>
  <si>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</si>
  <si>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</si>
  <si>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</si>
  <si>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</si>
  <si>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</si>
  <si>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</si>
  <si>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</si>
  <si>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</si>
  <si>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</si>
  <si>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</si>
  <si>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</si>
  <si>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</si>
  <si>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</si>
  <si>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</si>
  <si>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</si>
  <si>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</si>
  <si>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</si>
  <si>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</si>
  <si>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</si>
  <si>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</si>
  <si>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</si>
  <si>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</si>
  <si>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</si>
  <si>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</si>
  <si>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</si>
  <si>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</si>
  <si>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</si>
  <si>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</si>
  <si>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</si>
  <si>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</si>
  <si>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</si>
  <si>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</si>
  <si>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</si>
  <si>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</si>
  <si>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</si>
  <si>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</si>
  <si>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</si>
  <si>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</si>
  <si>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</si>
  <si>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</si>
  <si>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</si>
  <si>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</si>
  <si>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</si>
  <si>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</si>
  <si>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</si>
  <si>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</si>
  <si>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</si>
  <si>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</si>
  <si>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</si>
  <si>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</si>
  <si>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</si>
  <si>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</si>
  <si>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</si>
  <si>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</si>
  <si>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</si>
  <si>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</si>
  <si>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</si>
  <si>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</si>
  <si>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</si>
  <si>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</si>
  <si>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</si>
  <si>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</si>
  <si>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</si>
  <si>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</si>
  <si>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</si>
  <si>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</si>
  <si>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</si>
  <si>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</si>
  <si>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</si>
  <si>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</si>
  <si>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</si>
  <si>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</si>
  <si>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</si>
  <si>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</si>
  <si>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</si>
  <si>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</si>
  <si>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</si>
  <si>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</si>
  <si>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</si>
  <si>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</si>
  <si>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</si>
  <si>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</si>
  <si>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</si>
  <si>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</si>
  <si>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</si>
  <si>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</si>
  <si>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</si>
  <si>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</si>
  <si>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</si>
  <si>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</si>
  <si>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</si>
  <si>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</si>
  <si>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</si>
  <si>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</si>
  <si>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</si>
  <si>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</si>
  <si>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</si>
  <si>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</si>
  <si>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</si>
  <si>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</si>
  <si>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</si>
  <si>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</si>
  <si>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</si>
  <si>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</si>
  <si>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</si>
  <si>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</si>
  <si>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</si>
  <si>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</si>
  <si>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</si>
  <si>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</si>
  <si>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</si>
  <si>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</si>
  <si>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</si>
  <si>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</si>
  <si>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</si>
  <si>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</si>
  <si>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</si>
  <si>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</si>
  <si>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</si>
  <si>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</si>
  <si>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</si>
  <si>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</si>
  <si>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</si>
  <si>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</si>
  <si>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</si>
  <si>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</si>
  <si>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</si>
  <si>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</si>
  <si>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</si>
  <si>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</si>
  <si>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</si>
  <si>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</si>
  <si>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</si>
  <si>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</si>
  <si>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</si>
  <si>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</si>
  <si>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</si>
  <si>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</si>
  <si>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</si>
  <si>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</si>
  <si>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</si>
  <si>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</si>
  <si>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</si>
  <si>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</si>
  <si>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</si>
  <si>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</si>
  <si>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</si>
  <si>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</si>
  <si>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</si>
  <si>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</si>
  <si>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</si>
  <si>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</si>
  <si>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</si>
  <si>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</si>
  <si>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</si>
  <si>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</si>
  <si>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</si>
  <si>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</si>
  <si>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</si>
  <si>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</si>
  <si>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</si>
  <si>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</si>
  <si>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</si>
  <si>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</si>
  <si>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</si>
  <si>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</si>
  <si>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</si>
  <si>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</si>
  <si>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</si>
  <si>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</si>
  <si>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</si>
  <si>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</si>
  <si>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</si>
  <si>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</si>
  <si>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</si>
  <si>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</si>
  <si>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</si>
  <si>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</si>
  <si>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</si>
  <si>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</si>
  <si>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</si>
  <si>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</si>
  <si>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</si>
  <si>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</si>
  <si>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</si>
  <si>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</si>
  <si>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</si>
  <si>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</si>
  <si>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</si>
  <si>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</si>
  <si>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</si>
  <si>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</si>
  <si>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</si>
  <si>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</si>
  <si>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</si>
  <si>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</si>
  <si>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</si>
  <si>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</si>
  <si>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</si>
  <si>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</si>
  <si>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</si>
  <si>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</si>
  <si>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</si>
  <si>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</si>
  <si>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</si>
  <si>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</si>
  <si>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</si>
  <si>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</si>
  <si>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</si>
  <si>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</si>
  <si>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</si>
  <si>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</si>
  <si>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</si>
  <si>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</si>
  <si>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</si>
  <si>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</si>
  <si>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</si>
  <si>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</si>
  <si>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</si>
  <si>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</si>
  <si>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</si>
  <si>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</si>
  <si>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</si>
  <si>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</si>
  <si>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</si>
  <si>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</si>
  <si>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</si>
  <si>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</si>
  <si>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</si>
  <si>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</si>
  <si>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</si>
  <si>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</si>
  <si>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</si>
  <si>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</si>
  <si>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</si>
  <si>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</si>
  <si>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</si>
  <si>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</si>
  <si>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</si>
  <si>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</si>
  <si>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</si>
  <si>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</si>
  <si>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</si>
  <si>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</si>
  <si>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</si>
  <si>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</si>
  <si>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</si>
  <si>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</si>
  <si>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</si>
  <si>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</si>
  <si>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</si>
  <si>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</si>
  <si>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</si>
  <si>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</si>
  <si>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</si>
  <si>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</si>
  <si>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</si>
  <si>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</si>
  <si>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</si>
  <si>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</si>
  <si>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</si>
  <si>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</si>
  <si>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</si>
  <si>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</si>
  <si>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</si>
  <si>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</si>
  <si>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</si>
  <si>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</si>
  <si>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</si>
  <si>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</si>
  <si>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</si>
  <si>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</si>
  <si>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</si>
  <si>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</si>
  <si>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</si>
  <si>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</si>
  <si>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</si>
  <si>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</si>
  <si>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</si>
  <si>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</si>
  <si>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</si>
  <si>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</si>
  <si>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</si>
  <si>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</si>
  <si>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</si>
  <si>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</si>
  <si>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</si>
  <si>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</si>
  <si>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</si>
  <si>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</si>
  <si>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</si>
  <si>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</si>
  <si>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</si>
  <si>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</si>
  <si>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</si>
  <si>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</si>
  <si>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</si>
  <si>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</si>
  <si>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</si>
  <si>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</si>
  <si>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</si>
  <si>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</si>
  <si>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</si>
  <si>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</si>
  <si>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</si>
  <si>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</si>
  <si>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</si>
  <si>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</si>
  <si>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</si>
  <si>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</si>
  <si>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</si>
  <si>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</si>
  <si>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</si>
  <si>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</si>
  <si>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</si>
  <si>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</si>
  <si>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</si>
  <si>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</si>
  <si>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</si>
  <si>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</si>
  <si>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</si>
  <si>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</si>
  <si>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</si>
  <si>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</si>
  <si>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</si>
  <si>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</si>
  <si>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</si>
  <si>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</si>
  <si>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</si>
  <si>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</si>
  <si>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</si>
  <si>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</si>
  <si>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</si>
  <si>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</si>
  <si>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</si>
  <si>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</si>
  <si>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</si>
  <si>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</si>
  <si>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</si>
  <si>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</si>
  <si>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</si>
  <si>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</si>
  <si>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</si>
  <si>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</si>
  <si>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</si>
  <si>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</si>
  <si>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</si>
  <si>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</si>
  <si>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</si>
  <si>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</si>
  <si>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</si>
  <si>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</si>
  <si>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</si>
  <si>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</si>
  <si>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</si>
  <si>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</si>
  <si>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</si>
  <si>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</si>
  <si>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</si>
  <si>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</si>
  <si>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</si>
  <si>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</si>
  <si>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</si>
  <si>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</si>
  <si>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</si>
  <si>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</si>
  <si>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</si>
  <si>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</si>
  <si>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</si>
  <si>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</si>
  <si>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</si>
  <si>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</si>
  <si>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</si>
  <si>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</si>
  <si>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</si>
  <si>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</si>
  <si>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</si>
  <si>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</si>
  <si>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</si>
  <si>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</si>
  <si>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</si>
  <si>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</si>
  <si>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</si>
  <si>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</si>
  <si>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</si>
  <si>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</si>
  <si>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</si>
  <si>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</si>
  <si>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</si>
  <si>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</si>
  <si>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</si>
  <si>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</si>
  <si>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</si>
  <si>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</si>
  <si>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</si>
  <si>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</si>
  <si>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</si>
  <si>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</si>
  <si>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</si>
  <si>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</si>
  <si>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</si>
  <si>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</si>
  <si>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</si>
  <si>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</si>
  <si>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</si>
  <si>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</si>
  <si>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</si>
  <si>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</si>
  <si>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</si>
  <si>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</si>
  <si>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</si>
  <si>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</si>
  <si>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</si>
  <si>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</si>
  <si>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</si>
  <si>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</si>
  <si>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</si>
  <si>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</si>
  <si>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</si>
  <si>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</si>
  <si>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</si>
  <si>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</si>
  <si>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</si>
  <si>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</si>
  <si>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</si>
  <si>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</si>
  <si>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</si>
  <si>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</si>
  <si>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</si>
  <si>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</si>
  <si>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</si>
  <si>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</si>
  <si>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</si>
  <si>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</si>
  <si>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</si>
  <si>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</si>
  <si>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</si>
  <si>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</si>
  <si>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</si>
  <si>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</si>
  <si>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</si>
  <si>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</si>
  <si>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</si>
  <si>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</si>
  <si>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</si>
  <si>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</si>
  <si>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</si>
  <si>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</si>
  <si>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</si>
  <si>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</si>
  <si>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</si>
  <si>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</si>
  <si>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</si>
  <si>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</si>
  <si>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</si>
  <si>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</si>
  <si>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</si>
  <si>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</si>
  <si>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</si>
  <si>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</si>
  <si>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</si>
  <si>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</si>
  <si>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</si>
  <si>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</si>
  <si>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</si>
  <si>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</si>
  <si>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</si>
  <si>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</si>
  <si>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</si>
  <si>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</si>
  <si>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</si>
  <si>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</si>
  <si>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</si>
  <si>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</si>
  <si>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</si>
  <si>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</si>
  <si>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</si>
  <si>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</si>
  <si>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</si>
  <si>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</si>
  <si>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</si>
  <si>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</si>
  <si>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</si>
  <si>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</si>
  <si>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</si>
  <si>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</si>
  <si>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</si>
  <si>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</si>
  <si>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</si>
  <si>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</si>
  <si>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</si>
  <si>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</si>
  <si>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</si>
  <si>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</si>
  <si>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</si>
  <si>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</si>
  <si>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</si>
  <si>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</si>
  <si>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</si>
  <si>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</si>
  <si>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</si>
  <si>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</si>
  <si>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</si>
  <si>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</si>
  <si>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</si>
  <si>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</si>
  <si>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</si>
  <si>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</si>
  <si>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</si>
  <si>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</si>
  <si>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</si>
  <si>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</si>
  <si>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</si>
  <si>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</si>
  <si>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</si>
  <si>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</si>
  <si>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</si>
  <si>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</si>
  <si>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</si>
  <si>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</si>
  <si>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</si>
  <si>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</si>
  <si>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</si>
  <si>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</si>
  <si>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</si>
  <si>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</si>
  <si>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</si>
  <si>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</si>
  <si>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</si>
  <si>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</si>
  <si>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</si>
  <si>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</si>
  <si>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</si>
  <si>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</si>
  <si>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</si>
  <si>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</si>
  <si>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</si>
  <si>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</si>
  <si>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</si>
  <si>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</si>
  <si>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</si>
  <si>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</si>
  <si>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</si>
  <si>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</si>
  <si>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</si>
  <si>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</si>
  <si>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</si>
  <si>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</si>
  <si>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</si>
  <si>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</si>
  <si>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</si>
  <si>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</si>
  <si>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</si>
  <si>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</si>
  <si>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</si>
  <si>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</si>
  <si>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</si>
  <si>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</si>
  <si>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</si>
  <si>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</si>
  <si>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</si>
  <si>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</si>
  <si>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</si>
  <si>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</si>
  <si>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</si>
  <si>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</si>
  <si>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</si>
  <si>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</si>
  <si>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</si>
  <si>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</si>
  <si>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</si>
  <si>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</si>
  <si>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</si>
  <si>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</si>
  <si>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</si>
  <si>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</si>
  <si>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</si>
  <si>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</si>
  <si>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</si>
  <si>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</si>
  <si>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</si>
  <si>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</si>
  <si>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</si>
  <si>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</si>
  <si>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</si>
  <si>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</si>
  <si>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</si>
  <si>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</si>
  <si>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</si>
  <si>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</si>
  <si>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</si>
  <si>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</si>
  <si>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</si>
  <si>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</si>
  <si>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</si>
  <si>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</si>
  <si>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</si>
  <si>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</si>
  <si>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</si>
  <si>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</si>
  <si>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</si>
  <si>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</si>
  <si>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</si>
  <si>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</si>
  <si>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</si>
  <si>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</si>
  <si>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</si>
  <si>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</si>
  <si>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</si>
  <si>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</si>
  <si>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</si>
  <si>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</si>
  <si>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</si>
  <si>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</si>
  <si>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</si>
  <si>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</si>
  <si>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</si>
  <si>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</si>
  <si>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</si>
  <si>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</si>
  <si>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</si>
  <si>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</si>
  <si>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</si>
  <si>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</si>
  <si>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</si>
  <si>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</si>
  <si>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</si>
  <si>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</si>
  <si>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</si>
  <si>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</si>
  <si>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</si>
  <si>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</si>
  <si>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</si>
  <si>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</si>
  <si>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</si>
  <si>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</si>
  <si>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</si>
  <si>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</si>
  <si>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</si>
  <si>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</si>
  <si>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</si>
  <si>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</si>
  <si>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</si>
  <si>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</si>
  <si>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</si>
  <si>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</si>
  <si>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</si>
  <si>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</si>
  <si>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</si>
  <si>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</si>
  <si>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</si>
  <si>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</si>
  <si>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</si>
  <si>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</si>
  <si>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</si>
  <si>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</si>
  <si>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</si>
  <si>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</si>
  <si>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</si>
  <si>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</si>
  <si>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</si>
  <si>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</si>
  <si>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</si>
  <si>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</si>
  <si>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</si>
  <si>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</si>
  <si>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</si>
  <si>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</si>
  <si>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</si>
  <si>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</si>
  <si>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</si>
  <si>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</si>
  <si>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</si>
  <si>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</si>
  <si>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</si>
  <si>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</si>
  <si>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</si>
  <si>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</si>
  <si>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</si>
  <si>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</si>
  <si>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</si>
  <si>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</si>
  <si>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</si>
  <si>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</si>
  <si>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</si>
  <si>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</si>
  <si>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</si>
  <si>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</si>
  <si>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</si>
  <si>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</si>
  <si>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</si>
  <si>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</si>
  <si>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</si>
  <si>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</si>
  <si>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</si>
  <si>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</si>
  <si>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</si>
  <si>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</si>
  <si>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</si>
  <si>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</si>
  <si>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</si>
  <si>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</si>
  <si>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</si>
  <si>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</si>
  <si>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</si>
  <si>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</si>
  <si>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</si>
  <si>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</si>
  <si>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</si>
  <si>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</si>
  <si>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</si>
  <si>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</si>
  <si>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</si>
  <si>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</si>
  <si>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</si>
  <si>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</si>
  <si>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</si>
  <si>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</si>
  <si>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</si>
  <si>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</si>
  <si>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</si>
  <si>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</si>
  <si>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</si>
  <si>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</si>
  <si>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</si>
  <si>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</si>
  <si>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</si>
  <si>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</si>
  <si>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</si>
  <si>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</si>
  <si>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</si>
  <si>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</si>
  <si>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</si>
  <si>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</si>
  <si>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</si>
  <si>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</si>
  <si>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</si>
  <si>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</si>
  <si>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</si>
  <si>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</si>
  <si>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</si>
  <si>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</si>
  <si>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</si>
  <si>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</si>
  <si>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</si>
  <si>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</si>
  <si>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</si>
  <si>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</si>
  <si>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</si>
  <si>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</si>
  <si>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</si>
  <si>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</si>
  <si>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</si>
  <si>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</si>
  <si>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</si>
  <si>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</si>
  <si>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</si>
  <si>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</si>
  <si>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</si>
  <si>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</si>
  <si>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</si>
  <si>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</si>
  <si>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</si>
  <si>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</si>
  <si>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</si>
  <si>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</si>
  <si>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</si>
  <si>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</si>
  <si>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</si>
  <si>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</si>
  <si>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</si>
  <si>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</si>
  <si>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</si>
  <si>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</si>
  <si>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</si>
  <si>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</si>
  <si>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</si>
  <si>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</si>
  <si>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</si>
  <si>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</si>
  <si>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</si>
  <si>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</si>
  <si>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</si>
  <si>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</si>
  <si>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</si>
  <si>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</si>
  <si>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</si>
  <si>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</si>
  <si>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</si>
  <si>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</si>
  <si>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</si>
  <si>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</si>
  <si>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</si>
  <si>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</si>
  <si>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</si>
  <si>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</si>
  <si>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</si>
  <si>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</si>
  <si>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</si>
  <si>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</si>
  <si>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</si>
  <si>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</si>
  <si>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</si>
  <si>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</si>
  <si>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</si>
  <si>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</si>
  <si>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</si>
  <si>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</si>
  <si>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</si>
  <si>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</si>
  <si>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</si>
  <si>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</si>
  <si>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</si>
  <si>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</si>
  <si>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</si>
  <si>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</si>
  <si>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</si>
  <si>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</si>
  <si>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</si>
  <si>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</si>
  <si>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</si>
  <si>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</si>
  <si>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</si>
  <si>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</si>
  <si>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</si>
  <si>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</si>
  <si>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</si>
  <si>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</si>
  <si>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</si>
  <si>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</si>
  <si>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</si>
  <si>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</si>
  <si>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</si>
  <si>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</si>
  <si>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</si>
  <si>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</si>
  <si>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</si>
  <si>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</si>
  <si>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</si>
  <si>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</si>
  <si>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</si>
  <si>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</si>
  <si>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</si>
  <si>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</si>
  <si>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</si>
  <si>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</si>
  <si>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</si>
  <si>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</si>
  <si>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</si>
  <si>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</si>
  <si>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</si>
  <si>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</si>
  <si>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</si>
  <si>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</si>
  <si>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</si>
  <si>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</si>
  <si>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</si>
  <si>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</si>
  <si>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</si>
  <si>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</si>
  <si>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</si>
  <si>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</si>
  <si>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</si>
  <si>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</si>
  <si>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</si>
  <si>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</si>
  <si>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</si>
  <si>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</si>
  <si>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</si>
  <si>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</si>
  <si>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</si>
  <si>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</si>
  <si>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</si>
  <si>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</si>
  <si>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</si>
  <si>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</si>
  <si>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</si>
  <si>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</si>
  <si>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</si>
  <si>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</si>
  <si>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</si>
  <si>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</si>
  <si>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</si>
  <si>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</si>
  <si>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</si>
  <si>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</si>
  <si>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</si>
  <si>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</si>
  <si>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</si>
  <si>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</si>
  <si>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</si>
  <si>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</si>
  <si>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</si>
  <si>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</si>
  <si>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</si>
  <si>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</si>
  <si>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</si>
  <si>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</si>
  <si>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</si>
  <si>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</si>
  <si>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</si>
  <si>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</si>
  <si>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</si>
  <si>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</si>
  <si>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</si>
  <si>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</si>
  <si>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</si>
  <si>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</si>
  <si>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</si>
  <si>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</si>
  <si>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</si>
  <si>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</si>
  <si>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</si>
  <si>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</si>
  <si>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</si>
  <si>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</si>
  <si>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</si>
  <si>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</si>
  <si>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</si>
  <si>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</si>
  <si>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</si>
  <si>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</si>
  <si>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</si>
  <si>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</si>
  <si>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</si>
  <si>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</si>
  <si>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</si>
  <si>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</si>
  <si>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</si>
  <si>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</si>
  <si>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</si>
  <si>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</si>
  <si>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</si>
  <si>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</si>
  <si>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</si>
  <si>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</si>
  <si>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</si>
  <si>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</si>
  <si>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</si>
  <si>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</si>
  <si>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</si>
  <si>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</si>
  <si>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</si>
  <si>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</si>
  <si>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</si>
  <si>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</si>
  <si>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</si>
  <si>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</si>
  <si>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</si>
  <si>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</si>
  <si>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</si>
  <si>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</si>
  <si>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</si>
  <si>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</si>
  <si>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</si>
  <si>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</si>
  <si>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</si>
  <si>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</si>
  <si>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</si>
  <si>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</si>
  <si>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</si>
  <si>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</si>
  <si>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</si>
  <si>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</si>
  <si>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</si>
  <si>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</si>
  <si>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</si>
  <si>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</si>
  <si>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</si>
  <si>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</si>
  <si>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</si>
  <si>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</si>
  <si>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</si>
  <si>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</si>
  <si>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</si>
  <si>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</si>
  <si>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</si>
  <si>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</si>
  <si>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</si>
  <si>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</si>
  <si>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</si>
  <si>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</si>
  <si>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</si>
  <si>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</si>
  <si>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</si>
  <si>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</si>
  <si>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</si>
  <si>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</si>
  <si>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</si>
  <si>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</si>
  <si>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</si>
  <si>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</si>
  <si>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</si>
  <si>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</si>
  <si>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</si>
  <si>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</si>
  <si>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</si>
  <si>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</si>
  <si>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</si>
  <si>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</si>
  <si>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</si>
  <si>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</si>
  <si>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</si>
  <si>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</si>
  <si>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</si>
  <si>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</si>
  <si>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</si>
  <si>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</si>
  <si>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</si>
  <si>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</si>
  <si>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</si>
  <si>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</si>
  <si>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</si>
  <si>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</si>
  <si>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</si>
  <si>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</si>
  <si>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</si>
  <si>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</si>
  <si>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</si>
  <si>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</si>
  <si>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</si>
  <si>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</si>
  <si>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</si>
  <si>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</si>
  <si>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</si>
  <si>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</si>
  <si>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</si>
  <si>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</si>
  <si>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</si>
  <si>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</si>
  <si>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</si>
  <si>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</si>
  <si>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</si>
  <si>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</si>
  <si>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</si>
  <si>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</si>
  <si>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</si>
  <si>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</si>
  <si>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</si>
  <si>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</si>
  <si>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</si>
  <si>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</si>
  <si>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</si>
  <si>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</si>
  <si>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</si>
  <si>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</si>
  <si>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</si>
  <si>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</si>
  <si>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</si>
  <si>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</si>
  <si>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</si>
  <si>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</si>
  <si>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</si>
  <si>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</si>
  <si>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</si>
  <si>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</si>
  <si>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</si>
  <si>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</si>
  <si>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</si>
  <si>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</si>
  <si>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</si>
  <si>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</si>
  <si>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</si>
  <si>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</si>
  <si>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</si>
  <si>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</si>
  <si>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</si>
  <si>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</si>
  <si>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</si>
  <si>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</si>
  <si>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</si>
  <si>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</si>
  <si>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</si>
  <si>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</si>
  <si>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</si>
  <si>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</si>
  <si>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</si>
  <si>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</si>
  <si>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</si>
  <si>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</si>
  <si>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</si>
  <si>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</si>
  <si>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</si>
  <si>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</si>
  <si>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</si>
  <si>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</si>
  <si>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</si>
  <si>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</si>
  <si>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</si>
  <si>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</si>
  <si>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</si>
  <si>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</si>
  <si>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</si>
  <si>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</si>
  <si>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</si>
  <si>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</si>
  <si>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</si>
  <si>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</si>
  <si>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</si>
  <si>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</si>
  <si>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</si>
  <si>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</si>
  <si>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</si>
  <si>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</si>
  <si>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</si>
  <si>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</si>
  <si>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</si>
  <si>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</si>
  <si>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</si>
  <si>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</si>
  <si>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</si>
  <si>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</si>
  <si>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</si>
  <si>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</si>
  <si>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</si>
  <si>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</si>
  <si>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</si>
  <si>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</si>
  <si>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</si>
  <si>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</si>
  <si>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</si>
  <si>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</si>
  <si>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</si>
  <si>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</si>
  <si>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</si>
  <si>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</si>
  <si>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</si>
  <si>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</si>
  <si>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</si>
  <si>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</si>
  <si>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</si>
  <si>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</si>
  <si>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</si>
  <si>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</si>
  <si>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</si>
  <si>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</si>
  <si>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</si>
  <si>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</si>
  <si>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</si>
  <si>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</si>
  <si>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</si>
  <si>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</si>
  <si>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</si>
  <si>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</si>
  <si>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</si>
  <si>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</si>
  <si>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</si>
  <si>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</si>
  <si>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</si>
  <si>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</si>
  <si>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</si>
  <si>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</si>
  <si>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</si>
  <si>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</si>
  <si>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</si>
  <si>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</si>
  <si>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</si>
  <si>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</si>
  <si>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</si>
  <si>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</si>
  <si>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</si>
  <si>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</si>
  <si>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</si>
  <si>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</si>
  <si>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</si>
  <si>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</si>
  <si>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</si>
  <si>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</si>
  <si>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</si>
  <si>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</si>
  <si>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</si>
  <si>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</si>
  <si>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</si>
  <si>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</si>
  <si>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</si>
  <si>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</si>
  <si>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</si>
  <si>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</si>
  <si>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</si>
  <si>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</si>
  <si>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</si>
  <si>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</si>
  <si>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</si>
  <si>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</si>
  <si>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</si>
  <si>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</si>
  <si>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</si>
  <si>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</si>
  <si>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</si>
  <si>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</si>
  <si>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</si>
  <si>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</si>
  <si>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</si>
  <si>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</si>
  <si>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</si>
  <si>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</si>
  <si>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</si>
  <si>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</si>
  <si>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</si>
  <si>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</si>
  <si>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</si>
  <si>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</si>
  <si>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</si>
  <si>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</si>
  <si>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</si>
  <si>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</si>
  <si>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</si>
  <si>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</si>
  <si>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</si>
  <si>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</si>
  <si>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</si>
  <si>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</si>
  <si>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</si>
  <si>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</si>
  <si>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</si>
  <si>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</si>
  <si>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</si>
  <si>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</si>
  <si>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</si>
  <si>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</si>
  <si>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</si>
  <si>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</si>
  <si>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</si>
  <si>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</si>
  <si>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</si>
  <si>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</si>
  <si>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</si>
  <si>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</si>
  <si>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</si>
  <si>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</si>
  <si>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</si>
  <si>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</si>
  <si>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</si>
  <si>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</si>
  <si>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</si>
  <si>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</si>
  <si>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</si>
  <si>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</si>
  <si>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</si>
  <si>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</si>
  <si>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</si>
  <si>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</si>
  <si>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</si>
  <si>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</si>
  <si>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</si>
  <si>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</si>
  <si>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</si>
  <si>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</si>
  <si>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</si>
  <si>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</si>
  <si>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</si>
  <si>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</si>
  <si>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</si>
  <si>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</si>
  <si>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</si>
  <si>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</si>
  <si>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</si>
  <si>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</si>
  <si>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</si>
  <si>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</si>
  <si>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</si>
  <si>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</si>
  <si>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</si>
  <si>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</si>
  <si>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</si>
  <si>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</si>
  <si>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</si>
  <si>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</si>
  <si>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</si>
  <si>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</si>
  <si>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</si>
  <si>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</si>
  <si>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</si>
  <si>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</si>
  <si>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</si>
  <si>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</si>
  <si>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</si>
  <si>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</si>
  <si>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</si>
  <si>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</si>
  <si>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</si>
  <si>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</si>
  <si>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</si>
  <si>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</si>
  <si>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</si>
  <si>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</si>
  <si>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</si>
  <si>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</si>
  <si>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</si>
  <si>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</si>
  <si>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</si>
  <si>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</si>
  <si>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</si>
  <si>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</si>
  <si>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</si>
  <si>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</si>
  <si>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</si>
  <si>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</si>
  <si>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</si>
  <si>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</si>
  <si>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</si>
  <si>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</si>
  <si>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</si>
  <si>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</si>
  <si>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</si>
  <si>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</si>
  <si>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</si>
  <si>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</si>
  <si>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</si>
  <si>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</si>
  <si>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</si>
  <si>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</si>
  <si>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</si>
  <si>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</si>
  <si>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</si>
  <si>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</si>
  <si>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</si>
  <si>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</si>
  <si>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</si>
  <si>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</si>
  <si>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</si>
  <si>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</si>
  <si>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</si>
  <si>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</si>
  <si>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</si>
  <si>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</si>
  <si>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</si>
  <si>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</si>
  <si>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</si>
  <si>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</si>
  <si>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</si>
  <si>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</si>
  <si>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</si>
  <si>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</si>
  <si>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</si>
  <si>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</si>
  <si>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</si>
  <si>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</si>
  <si>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</si>
  <si>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</si>
  <si>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</si>
  <si>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</si>
  <si>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</si>
  <si>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</si>
  <si>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</si>
  <si>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</si>
  <si>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</si>
  <si>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</si>
  <si>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</si>
  <si>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</si>
  <si>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</si>
  <si>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</si>
  <si>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</si>
  <si>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</si>
  <si>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</si>
  <si>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</si>
  <si>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</si>
  <si>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</si>
  <si>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</si>
  <si>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</si>
  <si>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</si>
  <si>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</si>
  <si>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</si>
  <si>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</si>
  <si>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</si>
  <si>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</si>
  <si>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</si>
  <si>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</si>
  <si>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</si>
  <si>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</si>
  <si>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</si>
  <si>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</si>
  <si>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</si>
  <si>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</si>
  <si>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</si>
  <si>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</si>
  <si>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</si>
  <si>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</si>
  <si>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</si>
  <si>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</si>
  <si>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</si>
  <si>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</si>
  <si>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</si>
  <si>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</si>
  <si>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</si>
  <si>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</si>
  <si>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</si>
  <si>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</si>
  <si>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</si>
  <si>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</si>
  <si>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</si>
  <si>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</si>
  <si>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</si>
  <si>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</si>
  <si>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</si>
  <si>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</si>
  <si>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</si>
  <si>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</si>
  <si>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</si>
  <si>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</si>
  <si>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</si>
  <si>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</si>
  <si>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</si>
  <si>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</si>
  <si>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</si>
  <si>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</si>
  <si>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</si>
  <si>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</si>
  <si>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</si>
  <si>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</si>
  <si>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</si>
  <si>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</si>
  <si>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</si>
  <si>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</si>
  <si>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</si>
  <si>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</si>
  <si>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</si>
  <si>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</si>
  <si>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</si>
  <si>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</si>
  <si>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</si>
  <si>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</si>
  <si>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</si>
  <si>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</si>
  <si>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</si>
  <si>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</si>
  <si>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</si>
  <si>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</si>
  <si>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</si>
  <si>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</si>
  <si>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</si>
  <si>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</si>
  <si>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</si>
  <si>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</si>
  <si>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</si>
  <si>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</si>
  <si>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</si>
  <si>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</si>
  <si>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</si>
  <si>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</si>
  <si>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</si>
  <si>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</si>
  <si>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</si>
  <si>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</si>
  <si>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</si>
  <si>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</si>
  <si>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</si>
  <si>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</si>
  <si>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</si>
  <si>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</si>
  <si>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</si>
  <si>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</si>
  <si>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</si>
  <si>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</si>
  <si>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</si>
  <si>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</si>
  <si>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</si>
  <si>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</si>
  <si>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</si>
  <si>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</si>
  <si>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</si>
  <si>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</si>
  <si>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</si>
  <si>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</si>
  <si>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</si>
  <si>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</si>
  <si>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</si>
  <si>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</si>
  <si>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</si>
  <si>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</si>
  <si>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</si>
  <si>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</si>
  <si>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</si>
  <si>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</si>
  <si>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</si>
  <si>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</si>
  <si>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</si>
  <si>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</si>
  <si>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</si>
  <si>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</si>
  <si>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</si>
  <si>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</si>
  <si>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</si>
  <si>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</si>
  <si>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</si>
  <si>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</si>
  <si>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</si>
  <si>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</si>
  <si>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</si>
  <si>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</si>
  <si>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</si>
  <si>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</si>
  <si>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</si>
  <si>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</si>
  <si>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</si>
  <si>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</si>
  <si>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</si>
  <si>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</si>
  <si>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</si>
  <si>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</si>
  <si>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</si>
  <si>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</si>
  <si>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</si>
  <si>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</si>
  <si>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</si>
  <si>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</si>
  <si>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</si>
  <si>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</si>
  <si>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</si>
  <si>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</si>
  <si>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</si>
  <si>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</si>
  <si>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</si>
  <si>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</si>
  <si>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</si>
  <si>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</si>
  <si>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</si>
  <si>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</si>
  <si>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</si>
  <si>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</si>
  <si>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</si>
  <si>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</si>
  <si>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</si>
  <si>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</si>
  <si>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</si>
  <si>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</si>
  <si>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</si>
  <si>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</si>
  <si>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</si>
  <si>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</si>
  <si>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</si>
  <si>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</si>
  <si>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</si>
  <si>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</si>
  <si>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</si>
  <si>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</si>
  <si>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</si>
  <si>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</si>
  <si>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</si>
  <si>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</si>
  <si>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</si>
  <si>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</si>
  <si>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</si>
  <si>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</si>
  <si>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</si>
  <si>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</si>
  <si>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</si>
  <si>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</si>
  <si>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</si>
  <si>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</si>
  <si>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</si>
  <si>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</si>
  <si>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</si>
  <si>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</si>
  <si>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</si>
  <si>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</si>
  <si>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</si>
  <si>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</si>
  <si>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</si>
  <si>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</si>
  <si>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</si>
  <si>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</si>
  <si>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</si>
  <si>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</si>
  <si>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</si>
  <si>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</si>
  <si>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</si>
  <si>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</si>
  <si>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</si>
  <si>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</si>
  <si>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</si>
  <si>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</si>
  <si>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</si>
  <si>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</si>
  <si>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</si>
  <si>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</si>
  <si>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</si>
  <si>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</si>
  <si>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</si>
  <si>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</si>
  <si>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</si>
  <si>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</si>
  <si>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</si>
  <si>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</si>
  <si>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</si>
  <si>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</si>
  <si>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</si>
  <si>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</si>
  <si>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</si>
  <si>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</si>
  <si>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</si>
  <si>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</si>
  <si>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</si>
  <si>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</si>
  <si>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</si>
  <si>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</si>
  <si>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</si>
  <si>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</si>
  <si>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</si>
  <si>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</si>
  <si>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</si>
  <si>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</si>
  <si>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</si>
  <si>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</si>
  <si>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</si>
  <si>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</si>
  <si>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</si>
  <si>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</si>
  <si>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</si>
  <si>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</si>
  <si>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</si>
  <si>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</si>
  <si>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</si>
  <si>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</si>
  <si>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</si>
  <si>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</si>
  <si>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</si>
  <si>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</si>
  <si>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</si>
  <si>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</si>
  <si>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</si>
  <si>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</si>
  <si>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</si>
  <si>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</si>
  <si>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</si>
  <si>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</si>
  <si>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</si>
  <si>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</si>
  <si>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</si>
  <si>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</si>
  <si>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</si>
  <si>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</si>
  <si>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</si>
  <si>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</si>
  <si>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</si>
  <si>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</si>
  <si>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</si>
  <si>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</si>
  <si>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</si>
  <si>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</si>
  <si>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</si>
  <si>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</si>
  <si>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</si>
  <si>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</si>
  <si>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</si>
  <si>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</si>
  <si>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</si>
  <si>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</si>
  <si>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</si>
  <si>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</si>
  <si>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</si>
  <si>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</si>
  <si>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</si>
  <si>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</si>
  <si>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</si>
  <si>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</si>
  <si>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</si>
  <si>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</si>
  <si>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</si>
  <si>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</si>
  <si>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</si>
  <si>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</si>
  <si>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</si>
  <si>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</si>
  <si>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</si>
  <si>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</si>
  <si>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</si>
  <si>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</si>
  <si>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</si>
  <si>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</si>
  <si>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</si>
  <si>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</si>
  <si>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</si>
  <si>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</si>
  <si>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</si>
  <si>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</si>
  <si>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</si>
  <si>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</si>
  <si>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</si>
  <si>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</si>
  <si>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</si>
  <si>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</si>
  <si>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</si>
  <si>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</si>
  <si>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</si>
  <si>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</si>
  <si>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</si>
  <si>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</si>
  <si>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</si>
  <si>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</si>
  <si>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</si>
  <si>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</si>
  <si>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</si>
  <si>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</si>
  <si>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</si>
  <si>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</si>
  <si>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</si>
  <si>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</si>
  <si>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</si>
  <si>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</si>
  <si>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</si>
  <si>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</si>
  <si>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</si>
  <si>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</si>
  <si>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</si>
  <si>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</si>
  <si>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</si>
  <si>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</si>
  <si>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</si>
  <si>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</si>
  <si>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</si>
  <si>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</si>
  <si>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</si>
  <si>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</si>
  <si>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</si>
  <si>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</si>
  <si>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</si>
  <si>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</si>
  <si>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</si>
  <si>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</si>
  <si>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</si>
  <si>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</si>
  <si>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</si>
  <si>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</si>
  <si>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</si>
  <si>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</si>
  <si>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</si>
  <si>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</si>
  <si>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</si>
  <si>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</si>
  <si>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</si>
  <si>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</si>
  <si>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</si>
  <si>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</si>
  <si>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</si>
  <si>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</si>
  <si>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</si>
  <si>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</si>
  <si>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</si>
  <si>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</si>
  <si>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</si>
  <si>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</si>
  <si>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</si>
  <si>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</si>
  <si>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</si>
  <si>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</si>
  <si>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</si>
  <si>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</si>
  <si>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</si>
  <si>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</si>
  <si>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</si>
  <si>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</si>
  <si>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</si>
  <si>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</si>
  <si>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</si>
  <si>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</si>
  <si>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</si>
  <si>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</si>
  <si>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</si>
  <si>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</si>
  <si>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</si>
  <si>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</si>
  <si>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</si>
  <si>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</si>
  <si>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</si>
  <si>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</si>
  <si>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</si>
  <si>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</si>
  <si>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</si>
  <si>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</si>
  <si>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</si>
  <si>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</si>
  <si>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</si>
  <si>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</si>
  <si>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</si>
  <si>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</si>
  <si>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</si>
  <si>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</si>
  <si>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</si>
  <si>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</si>
  <si>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</si>
  <si>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</si>
  <si>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</si>
  <si>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</si>
  <si>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</si>
  <si>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</si>
  <si>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</si>
  <si>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</si>
  <si>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</si>
  <si>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</si>
  <si>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</si>
  <si>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</si>
  <si>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</si>
  <si>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</si>
  <si>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</si>
  <si>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</si>
  <si>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</si>
  <si>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</si>
  <si>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</si>
  <si>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</si>
  <si>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</si>
  <si>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</si>
  <si>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</si>
  <si>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</si>
  <si>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</si>
  <si>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</si>
  <si>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</si>
  <si>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</si>
  <si>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</si>
  <si>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</si>
  <si>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</si>
  <si>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</si>
  <si>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</si>
  <si>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</si>
  <si>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</si>
  <si>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</si>
  <si>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</si>
  <si>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</si>
  <si>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</si>
  <si>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</si>
  <si>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</si>
  <si>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</si>
  <si>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</si>
  <si>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</si>
  <si>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</si>
  <si>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</si>
  <si>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</si>
  <si>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</si>
  <si>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</si>
  <si>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</si>
  <si>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</si>
  <si>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</si>
  <si>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</si>
  <si>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</si>
  <si>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</si>
  <si>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</si>
  <si>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</si>
  <si>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</si>
  <si>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</si>
  <si>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</si>
  <si>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</si>
  <si>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</si>
  <si>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</si>
  <si>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</si>
  <si>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</si>
  <si>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</si>
  <si>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</si>
  <si>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</si>
  <si>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</si>
  <si>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</si>
  <si>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</si>
  <si>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</si>
  <si>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</si>
  <si>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</si>
  <si>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</si>
  <si>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</si>
  <si>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</si>
  <si>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</si>
  <si>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</si>
  <si>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</si>
  <si>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</si>
  <si>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</si>
  <si>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</si>
  <si>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</si>
  <si>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</si>
  <si>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</si>
  <si>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</si>
  <si>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</si>
  <si>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</si>
  <si>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</si>
  <si>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</si>
  <si>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</si>
  <si>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</si>
  <si>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</si>
  <si>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</si>
  <si>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</si>
  <si>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</si>
  <si>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</si>
  <si>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</si>
  <si>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</si>
  <si>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</si>
  <si>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</si>
  <si>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</si>
  <si>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</si>
  <si>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</si>
  <si>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</si>
  <si>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</si>
  <si>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</si>
  <si>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</si>
  <si>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</si>
  <si>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</si>
  <si>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</si>
  <si>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</si>
  <si>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</si>
  <si>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</si>
  <si>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</si>
  <si>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</si>
  <si>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</si>
  <si>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</si>
  <si>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</si>
  <si>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</si>
  <si>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</si>
  <si>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</si>
  <si>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</si>
  <si>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</si>
  <si>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</si>
  <si>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</si>
  <si>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</si>
  <si>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</si>
  <si>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</si>
  <si>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</si>
  <si>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</si>
  <si>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</si>
  <si>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</si>
  <si>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</si>
  <si>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</si>
  <si>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</si>
  <si>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</si>
  <si>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</si>
  <si>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</si>
  <si>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</si>
  <si>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</si>
  <si>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</si>
  <si>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</si>
  <si>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</si>
  <si>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</si>
  <si>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</si>
  <si>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</si>
  <si>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</si>
  <si>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</si>
  <si>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</si>
  <si>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</si>
  <si>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</si>
  <si>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</si>
  <si>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</si>
  <si>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</si>
  <si>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</si>
  <si>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</si>
  <si>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</si>
  <si>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</si>
  <si>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</si>
  <si>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</si>
  <si>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</si>
  <si>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</si>
  <si>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</si>
  <si>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</si>
  <si>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</si>
  <si>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</si>
  <si>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</si>
  <si>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</si>
  <si>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</si>
  <si>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</si>
  <si>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</si>
  <si>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</si>
  <si>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</si>
  <si>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</si>
  <si>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</si>
  <si>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</si>
  <si>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</si>
  <si>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</si>
  <si>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</si>
  <si>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</si>
  <si>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</si>
  <si>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</si>
  <si>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</si>
  <si>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</si>
  <si>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</si>
  <si>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</si>
  <si>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</si>
  <si>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</si>
  <si>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</si>
  <si>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</si>
  <si>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</si>
  <si>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</si>
  <si>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</si>
  <si>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</si>
  <si>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</si>
  <si>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</si>
  <si>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</si>
  <si>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</si>
  <si>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</si>
  <si>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</si>
  <si>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</si>
  <si>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</si>
  <si>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</si>
  <si>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</si>
  <si>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</si>
  <si>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</si>
  <si>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</si>
  <si>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</si>
  <si>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</si>
  <si>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</si>
  <si>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</si>
  <si>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</si>
  <si>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</si>
  <si>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</si>
  <si>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</si>
  <si>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</si>
  <si>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</si>
  <si>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</si>
  <si>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</si>
  <si>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</si>
  <si>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</si>
  <si>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</si>
  <si>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</si>
  <si>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</si>
  <si>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</si>
  <si>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</si>
  <si>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</si>
  <si>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</si>
  <si>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</si>
  <si>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</si>
  <si>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</si>
  <si>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</si>
  <si>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</si>
  <si>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</si>
  <si>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</si>
  <si>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</si>
  <si>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</si>
  <si>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</si>
  <si>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</si>
  <si>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</si>
  <si>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</si>
  <si>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</si>
  <si>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</si>
  <si>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</si>
  <si>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</si>
  <si>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</si>
  <si>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</si>
  <si>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</si>
  <si>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</si>
  <si>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</si>
  <si>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</si>
  <si>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</si>
  <si>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</si>
  <si>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</si>
  <si>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</si>
  <si>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</si>
  <si>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</si>
  <si>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</si>
  <si>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</si>
  <si>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</si>
  <si>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</si>
  <si>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</si>
  <si>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</si>
  <si>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</si>
  <si>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</si>
  <si>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</si>
  <si>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</si>
  <si>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</si>
  <si>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</si>
  <si>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</si>
  <si>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</si>
  <si>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</si>
  <si>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</si>
  <si>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</si>
  <si>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</si>
  <si>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</si>
  <si>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</si>
  <si>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</si>
  <si>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</si>
  <si>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</si>
  <si>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</si>
  <si>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</si>
  <si>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</si>
  <si>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</si>
  <si>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</si>
  <si>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</si>
  <si>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</si>
  <si>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</si>
  <si>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</si>
  <si>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</si>
  <si>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</si>
  <si>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</si>
  <si>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</si>
  <si>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</si>
  <si>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</si>
  <si>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</si>
  <si>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</si>
  <si>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</si>
  <si>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</si>
  <si>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</si>
  <si>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</si>
  <si>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</si>
  <si>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</si>
  <si>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</si>
  <si>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</si>
  <si>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</si>
  <si>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</si>
  <si>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</si>
  <si>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</si>
  <si>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</si>
  <si>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</si>
  <si>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</si>
  <si>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</si>
  <si>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</si>
  <si>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</si>
  <si>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</si>
  <si>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</si>
  <si>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</si>
  <si>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</si>
  <si>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</si>
  <si>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</si>
  <si>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</si>
  <si>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</si>
  <si>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</si>
  <si>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</si>
  <si>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</si>
  <si>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</si>
  <si>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</si>
  <si>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</si>
  <si>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</si>
  <si>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</si>
  <si>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</si>
  <si>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</si>
  <si>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</si>
  <si>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</si>
  <si>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</si>
  <si>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</si>
  <si>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</si>
  <si>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</si>
  <si>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</si>
  <si>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</si>
  <si>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</si>
  <si>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</si>
  <si>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</si>
  <si>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</si>
  <si>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</si>
  <si>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</si>
  <si>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</si>
  <si>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</si>
  <si>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</si>
  <si>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</si>
  <si>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</si>
  <si>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</si>
  <si>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</si>
  <si>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</si>
  <si>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</si>
  <si>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</si>
  <si>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</si>
  <si>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</si>
  <si>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</si>
  <si>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</si>
  <si>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</si>
  <si>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</si>
  <si>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</si>
  <si>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</si>
  <si>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</si>
  <si>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</si>
  <si>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</si>
  <si>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</si>
  <si>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</si>
  <si>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</si>
  <si>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</si>
  <si>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</si>
  <si>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</si>
  <si>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</si>
  <si>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</si>
  <si>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</si>
  <si>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</si>
  <si>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</si>
  <si>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</si>
  <si>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</si>
  <si>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</si>
  <si>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</si>
  <si>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</si>
  <si>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</si>
  <si>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</si>
  <si>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</si>
  <si>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</si>
  <si>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</si>
  <si>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</si>
  <si>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</si>
  <si>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</si>
  <si>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</si>
  <si>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</si>
  <si>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</si>
  <si>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</si>
  <si>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</si>
  <si>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</si>
  <si>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</si>
  <si>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</si>
  <si>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</si>
  <si>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</si>
  <si>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</si>
  <si>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</si>
  <si>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</si>
  <si>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</si>
  <si>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</si>
  <si>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</si>
  <si>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</si>
  <si>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</si>
  <si>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</si>
  <si>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</si>
  <si>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</si>
  <si>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</si>
  <si>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</si>
  <si>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</si>
  <si>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</si>
  <si>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</si>
  <si>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</si>
  <si>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</si>
  <si>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</si>
  <si>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</si>
  <si>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</si>
  <si>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</si>
  <si>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</si>
  <si>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</si>
  <si>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</si>
  <si>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</si>
  <si>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</si>
  <si>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</si>
  <si>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</si>
  <si>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</si>
  <si>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</si>
  <si>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</si>
  <si>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</si>
  <si>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</si>
  <si>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</si>
  <si>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</si>
  <si>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</si>
  <si>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</si>
  <si>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</si>
  <si>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</si>
  <si>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</si>
  <si>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</si>
  <si>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</si>
  <si>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</si>
  <si>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</si>
  <si>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</si>
  <si>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</si>
  <si>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</si>
  <si>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</si>
  <si>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</si>
  <si>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</si>
  <si>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</si>
  <si>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</si>
  <si>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</si>
  <si>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</si>
  <si>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</si>
  <si>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</si>
  <si>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</si>
  <si>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</si>
  <si>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</si>
  <si>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</si>
  <si>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</si>
  <si>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</si>
  <si>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</si>
  <si>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</si>
  <si>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</si>
  <si>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</si>
  <si>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</si>
  <si>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</si>
  <si>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</si>
  <si>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</si>
  <si>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</si>
  <si>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</si>
  <si>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</si>
  <si>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</si>
  <si>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</si>
  <si>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</si>
  <si>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</si>
  <si>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</si>
  <si>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</si>
  <si>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</si>
  <si>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</si>
  <si>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</si>
  <si>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</si>
  <si>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</si>
  <si>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</si>
  <si>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</si>
  <si>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</si>
  <si>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</si>
  <si>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</si>
  <si>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</si>
  <si>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</si>
  <si>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</si>
  <si>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</si>
  <si>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</si>
  <si>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</si>
  <si>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</si>
  <si>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</si>
  <si>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</si>
  <si>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</si>
  <si>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</si>
  <si>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</si>
  <si>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</si>
  <si>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</si>
  <si>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</si>
  <si>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</si>
  <si>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</si>
  <si>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</si>
  <si>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</si>
  <si>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</si>
  <si>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</si>
  <si>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</si>
  <si>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</si>
  <si>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</si>
  <si>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</si>
  <si>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</si>
  <si>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</si>
  <si>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</si>
  <si>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</si>
  <si>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</si>
  <si>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</si>
  <si>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</si>
  <si>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</si>
  <si>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</si>
  <si>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</si>
  <si>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</si>
  <si>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</si>
  <si>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</si>
  <si>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</si>
  <si>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</si>
  <si>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</si>
  <si>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</si>
  <si>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</si>
  <si>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</si>
  <si>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</si>
  <si>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</si>
  <si>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</si>
  <si>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</si>
  <si>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</si>
  <si>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</si>
  <si>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</si>
  <si>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</si>
  <si>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</si>
  <si>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</si>
  <si>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</si>
  <si>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</si>
  <si>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</si>
  <si>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</si>
  <si>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</si>
  <si>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</si>
  <si>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</si>
  <si>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</si>
  <si>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</si>
  <si>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</si>
  <si>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</si>
  <si>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</si>
  <si>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</si>
  <si>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</si>
  <si>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</si>
  <si>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</si>
  <si>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</si>
  <si>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</si>
  <si>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</si>
  <si>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</si>
  <si>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</si>
  <si>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</si>
  <si>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</si>
  <si>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</si>
  <si>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</si>
  <si>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</si>
  <si>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</si>
  <si>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</si>
  <si>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</si>
  <si>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</si>
  <si>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</si>
  <si>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</si>
  <si>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</si>
  <si>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</si>
  <si>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</si>
  <si>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</si>
  <si>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</si>
  <si>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</si>
  <si>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</si>
  <si>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</si>
  <si>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</si>
  <si>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</si>
  <si>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</si>
  <si>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</si>
  <si>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</si>
  <si>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</si>
  <si>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</si>
  <si>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</si>
  <si>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</si>
  <si>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</si>
  <si>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</si>
  <si>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</si>
  <si>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</si>
  <si>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</si>
  <si>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</si>
  <si>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</si>
  <si>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</si>
  <si>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</si>
  <si>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</si>
  <si>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</si>
  <si>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</si>
  <si>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</si>
  <si>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</si>
  <si>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</si>
  <si>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</si>
  <si>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</si>
  <si>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</si>
  <si>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</si>
  <si>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</si>
  <si>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</si>
  <si>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</si>
  <si>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</si>
  <si>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</si>
  <si>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</si>
  <si>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</si>
  <si>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</si>
  <si>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</si>
  <si>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</si>
  <si>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</si>
  <si>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</si>
  <si>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</si>
  <si>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</si>
  <si>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</si>
  <si>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</si>
  <si>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</si>
  <si>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</si>
  <si>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</si>
  <si>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</si>
  <si>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</si>
  <si>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</si>
  <si>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</si>
  <si>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</si>
  <si>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</si>
  <si>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</si>
  <si>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</si>
  <si>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</si>
  <si>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</si>
  <si>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</si>
  <si>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</si>
  <si>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</si>
  <si>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</si>
  <si>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</si>
  <si>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</si>
  <si>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</si>
  <si>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</si>
  <si>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</si>
  <si>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</si>
  <si>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</si>
  <si>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</si>
  <si>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</si>
  <si>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</si>
  <si>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</si>
  <si>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</si>
  <si>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</si>
  <si>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</si>
  <si>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</si>
  <si>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</si>
  <si>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</si>
  <si>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</si>
  <si>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</si>
  <si>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</si>
  <si>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</si>
  <si>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</si>
  <si>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</si>
  <si>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</si>
  <si>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</si>
  <si>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</si>
  <si>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</si>
  <si>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</si>
  <si>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</si>
  <si>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</si>
  <si>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</si>
  <si>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</si>
  <si>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</si>
  <si>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</si>
  <si>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</si>
  <si>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</si>
  <si>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</si>
  <si>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</si>
  <si>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</si>
  <si>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</si>
  <si>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</si>
  <si>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</si>
  <si>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</si>
  <si>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</si>
  <si>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</si>
  <si>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</si>
  <si>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</si>
  <si>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</si>
  <si>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</si>
  <si>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</si>
  <si>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</si>
  <si>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</si>
  <si>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</si>
  <si>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</si>
  <si>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</si>
  <si>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</si>
  <si>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</si>
  <si>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</si>
  <si>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</si>
  <si>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</si>
  <si>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</si>
  <si>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</si>
  <si>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</si>
  <si>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</si>
  <si>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</si>
  <si>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</si>
  <si>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</si>
  <si>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</si>
  <si>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</si>
  <si>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</si>
  <si>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</si>
  <si>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</si>
  <si>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</si>
  <si>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</si>
  <si>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</si>
  <si>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</si>
  <si>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</si>
  <si>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</si>
  <si>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</si>
  <si>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</si>
  <si>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</si>
  <si>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</si>
  <si>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</si>
  <si>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</si>
  <si>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</si>
  <si>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</si>
  <si>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</si>
  <si>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</si>
  <si>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</si>
  <si>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</si>
  <si>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</si>
  <si>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</si>
  <si>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</si>
  <si>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</si>
  <si>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</si>
  <si>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</si>
  <si>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</si>
  <si>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</si>
  <si>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</si>
  <si>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</si>
  <si>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</si>
  <si>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</si>
  <si>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</si>
  <si>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</si>
  <si>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</si>
  <si>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</si>
  <si>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</si>
  <si>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</si>
  <si>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</si>
  <si>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</si>
  <si>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</si>
  <si>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</si>
  <si>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</si>
  <si>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</si>
  <si>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</si>
  <si>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</si>
  <si>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</si>
  <si>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</si>
  <si>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</si>
  <si>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</si>
  <si>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</si>
  <si>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</si>
  <si>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</si>
  <si>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</si>
  <si>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</si>
  <si>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</si>
  <si>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</si>
  <si>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</si>
  <si>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</si>
  <si>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</si>
  <si>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</si>
  <si>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</si>
  <si>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</si>
  <si>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</si>
  <si>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</si>
  <si>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</si>
  <si>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</si>
  <si>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</si>
  <si>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</si>
  <si>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</si>
  <si>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</si>
  <si>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</si>
  <si>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</si>
  <si>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</si>
  <si>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</si>
  <si>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</si>
  <si>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</si>
  <si>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</si>
  <si>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</si>
  <si>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</si>
  <si>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</si>
  <si>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</si>
  <si>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</si>
  <si>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</si>
  <si>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</si>
  <si>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</si>
  <si>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</si>
  <si>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</si>
  <si>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</si>
  <si>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</si>
  <si>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</si>
  <si>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</si>
  <si>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</si>
  <si>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</si>
  <si>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</si>
  <si>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</si>
  <si>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</si>
  <si>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</si>
  <si>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</si>
  <si>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</si>
  <si>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</si>
  <si>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</si>
  <si>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</si>
  <si>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</si>
  <si>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</si>
  <si>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</si>
  <si>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</si>
  <si>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</si>
  <si>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</si>
  <si>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</si>
  <si>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</si>
  <si>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</si>
  <si>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</si>
  <si>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</si>
  <si>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</si>
  <si>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</si>
  <si>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</si>
  <si>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</si>
  <si>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</si>
  <si>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</si>
  <si>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</si>
  <si>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</si>
  <si>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</si>
  <si>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</si>
  <si>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</si>
  <si>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</si>
  <si>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</si>
  <si>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</si>
  <si>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</si>
  <si>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</si>
  <si>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</si>
  <si>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</si>
  <si>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</si>
  <si>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</si>
  <si>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</si>
  <si>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</si>
  <si>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</si>
  <si>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</si>
  <si>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</si>
  <si>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</si>
  <si>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</si>
  <si>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</si>
  <si>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</si>
  <si>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</si>
  <si>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</si>
  <si>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</si>
  <si>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</si>
  <si>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</si>
  <si>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</si>
  <si>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</si>
  <si>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</si>
  <si>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</si>
  <si>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</si>
  <si>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</si>
  <si>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</si>
  <si>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</si>
  <si>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</si>
  <si>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</si>
  <si>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</si>
  <si>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</si>
  <si>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</si>
  <si>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</si>
  <si>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</si>
  <si>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</si>
  <si>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</si>
  <si>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</si>
  <si>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</si>
  <si>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</si>
  <si>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</si>
  <si>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</si>
  <si>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</si>
  <si>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</si>
  <si>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</si>
  <si>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</si>
  <si>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</si>
  <si>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</si>
  <si>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</si>
  <si>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</si>
  <si>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</si>
  <si>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</si>
  <si>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</si>
  <si>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</si>
  <si>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</si>
  <si>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</si>
  <si>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</si>
  <si>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</si>
  <si>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</si>
  <si>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</si>
  <si>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</si>
  <si>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</si>
  <si>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</si>
  <si>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</si>
  <si>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</si>
  <si>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</si>
  <si>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</si>
  <si>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</si>
  <si>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</si>
  <si>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</si>
  <si>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</si>
  <si>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</si>
  <si>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</si>
  <si>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</si>
  <si>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</si>
  <si>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</si>
  <si>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</si>
  <si>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</si>
  <si>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</si>
  <si>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</si>
  <si>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</si>
  <si>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</si>
  <si>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</si>
  <si>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</si>
  <si>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</si>
  <si>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</si>
  <si>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</si>
  <si>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</si>
  <si>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</si>
  <si>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</si>
  <si>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</si>
  <si>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</si>
  <si>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</si>
  <si>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</si>
  <si>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</si>
  <si>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</si>
  <si>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</si>
  <si>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</si>
  <si>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</si>
  <si>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</si>
  <si>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</si>
  <si>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</si>
  <si>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</si>
  <si>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</si>
  <si>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</si>
  <si>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</si>
  <si>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</si>
  <si>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</si>
  <si>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</si>
  <si>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</si>
  <si>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</si>
  <si>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</si>
  <si>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</si>
  <si>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</si>
  <si>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</si>
  <si>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</si>
  <si>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</si>
  <si>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</si>
  <si>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</si>
  <si>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</si>
  <si>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</si>
  <si>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</si>
  <si>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</si>
  <si>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</si>
  <si>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</si>
  <si>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</si>
  <si>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</si>
  <si>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</si>
  <si>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</si>
  <si>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</si>
  <si>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</si>
  <si>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</si>
  <si>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</si>
  <si>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</si>
  <si>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</si>
  <si>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</si>
  <si>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</si>
  <si>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</si>
  <si>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</si>
  <si>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</si>
  <si>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</si>
  <si>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</si>
  <si>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</si>
  <si>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</si>
  <si>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</si>
  <si>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</si>
  <si>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</si>
  <si>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</si>
  <si>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</si>
  <si>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</si>
  <si>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</si>
  <si>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</si>
  <si>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</si>
  <si>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</si>
  <si>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</si>
  <si>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</si>
  <si>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</si>
  <si>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</si>
  <si>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</si>
  <si>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</si>
  <si>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</si>
  <si>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</si>
  <si>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</si>
  <si>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</si>
  <si>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</si>
  <si>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</si>
  <si>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</si>
  <si>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</si>
  <si>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</si>
  <si>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</si>
  <si>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</si>
  <si>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</si>
  <si>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</si>
  <si>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</si>
  <si>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</si>
  <si>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</si>
  <si>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</si>
  <si>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</si>
  <si>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</si>
  <si>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</si>
  <si>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</si>
  <si>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</si>
  <si>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</si>
  <si>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</si>
  <si>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</si>
  <si>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</si>
  <si>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</si>
  <si>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</si>
  <si>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</si>
  <si>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</si>
  <si>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</si>
  <si>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</si>
  <si>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</si>
  <si>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</si>
  <si>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</si>
  <si>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</si>
  <si>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</si>
  <si>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</si>
  <si>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</si>
  <si>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</si>
  <si>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</si>
  <si>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</si>
  <si>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</si>
  <si>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</si>
  <si>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</si>
  <si>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</si>
  <si>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</si>
  <si>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</si>
  <si>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</si>
  <si>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</si>
  <si>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</si>
  <si>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</si>
  <si>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</si>
  <si>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</si>
  <si>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</si>
  <si>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</si>
  <si>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</si>
  <si>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</si>
  <si>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</si>
  <si>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</si>
  <si>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</si>
  <si>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</si>
  <si>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</si>
  <si>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</si>
  <si>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</si>
  <si>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</si>
  <si>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</si>
  <si>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</si>
  <si>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</si>
  <si>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</si>
  <si>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</si>
  <si>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</si>
  <si>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</si>
  <si>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</si>
  <si>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</si>
  <si>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</si>
  <si>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</si>
  <si>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</si>
  <si>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</si>
  <si>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</si>
  <si>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</si>
  <si>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</si>
  <si>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</si>
  <si>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</si>
  <si>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</si>
  <si>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</si>
  <si>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</si>
  <si>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</si>
  <si>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</si>
  <si>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</si>
  <si>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</si>
  <si>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</si>
  <si>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</si>
  <si>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</si>
  <si>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</si>
  <si>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</si>
  <si>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</si>
  <si>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</si>
  <si>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</si>
  <si>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</si>
  <si>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</si>
  <si>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</si>
  <si>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</si>
  <si>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</si>
  <si>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</si>
  <si>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</si>
  <si>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</si>
  <si>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</si>
  <si>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</si>
  <si>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</si>
  <si>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</si>
  <si>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</si>
  <si>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</si>
  <si>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</si>
  <si>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</si>
  <si>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</si>
  <si>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</si>
  <si>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</si>
  <si>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</si>
  <si>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</si>
  <si>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</si>
  <si>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</si>
  <si>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</si>
  <si>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</si>
  <si>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</si>
  <si>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</si>
  <si>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</si>
  <si>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</si>
  <si>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</si>
  <si>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</si>
  <si>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</si>
  <si>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</si>
  <si>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</si>
  <si>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</si>
  <si>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</si>
  <si>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</si>
  <si>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</si>
  <si>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</si>
  <si>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</si>
  <si>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</si>
  <si>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</si>
  <si>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</si>
  <si>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</si>
  <si>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</si>
  <si>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</si>
  <si>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</si>
  <si>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</si>
  <si>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</si>
  <si>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</si>
  <si>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</si>
  <si>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</si>
  <si>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</si>
  <si>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</si>
  <si>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</si>
  <si>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</si>
  <si>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</si>
  <si>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</si>
  <si>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</si>
  <si>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</si>
  <si>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</si>
  <si>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</si>
  <si>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</si>
  <si>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</si>
  <si>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</si>
  <si>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</si>
  <si>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</si>
  <si>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</si>
  <si>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</si>
  <si>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</si>
  <si>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</si>
  <si>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</si>
  <si>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</si>
  <si>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</si>
  <si>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</si>
  <si>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</si>
  <si>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</si>
  <si>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</si>
  <si>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</si>
  <si>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</si>
  <si>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</si>
  <si>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</si>
  <si>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</si>
  <si>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</si>
  <si>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</si>
  <si>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</si>
  <si>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</si>
  <si>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</si>
  <si>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</si>
  <si>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</si>
  <si>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</si>
  <si>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</si>
  <si>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</si>
  <si>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</si>
  <si>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</si>
  <si>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</si>
  <si>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</si>
  <si>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</si>
  <si>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</si>
  <si>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</si>
  <si>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</si>
  <si>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</si>
  <si>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</si>
  <si>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</si>
  <si>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</si>
  <si>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</si>
  <si>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</si>
  <si>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</si>
  <si>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</si>
  <si>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</si>
  <si>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</si>
  <si>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</si>
  <si>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</si>
  <si>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</si>
  <si>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</si>
  <si>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</si>
  <si>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</si>
  <si>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</si>
  <si>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</si>
  <si>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</si>
  <si>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</si>
  <si>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</si>
  <si>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</si>
  <si>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</si>
  <si>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</si>
  <si>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</si>
  <si>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</si>
  <si>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</si>
  <si>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</si>
  <si>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</si>
  <si>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</si>
  <si>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</si>
  <si>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</si>
  <si>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</si>
  <si>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</si>
  <si>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</si>
  <si>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</si>
  <si>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</si>
  <si>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</si>
  <si>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</si>
  <si>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</si>
  <si>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</si>
  <si>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</si>
  <si>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</si>
  <si>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</si>
  <si>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</si>
  <si>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</si>
  <si>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</si>
  <si>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</si>
  <si>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</si>
  <si>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</si>
  <si>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</si>
  <si>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</si>
  <si>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</si>
  <si>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</si>
  <si>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</si>
  <si>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</si>
  <si>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</si>
  <si>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</si>
  <si>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</si>
  <si>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</si>
  <si>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</si>
  <si>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</si>
  <si>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</si>
  <si>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</si>
  <si>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</si>
  <si>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</si>
  <si>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</si>
  <si>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</si>
  <si>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</si>
  <si>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</si>
  <si>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</si>
  <si>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</si>
  <si>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</si>
  <si>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</si>
  <si>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</si>
  <si>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</si>
  <si>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</si>
  <si>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</si>
  <si>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</si>
  <si>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</si>
  <si>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</si>
  <si>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</si>
  <si>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</si>
  <si>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</si>
  <si>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</si>
  <si>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</si>
  <si>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</si>
  <si>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</si>
  <si>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</si>
  <si>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</si>
  <si>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</si>
  <si>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</si>
  <si>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</si>
  <si>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</si>
  <si>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</si>
  <si>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</si>
  <si>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</si>
  <si>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</si>
  <si>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</si>
  <si>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</si>
  <si>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</si>
  <si>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</si>
  <si>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</si>
  <si>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</si>
  <si>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</si>
  <si>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</si>
  <si>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</si>
  <si>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</si>
  <si>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</si>
  <si>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</si>
  <si>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</si>
  <si>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</si>
  <si>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</si>
  <si>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</si>
  <si>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</si>
  <si>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</si>
  <si>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</si>
  <si>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</si>
  <si>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</si>
  <si>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</si>
  <si>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</si>
  <si>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</si>
  <si>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</si>
  <si>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</si>
  <si>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</si>
  <si>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</si>
  <si>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</si>
  <si>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</si>
  <si>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</si>
  <si>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</si>
  <si>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</si>
  <si>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</si>
  <si>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</si>
  <si>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</si>
  <si>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</si>
  <si>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</si>
  <si>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</si>
  <si>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</si>
  <si>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</si>
  <si>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</si>
  <si>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</si>
  <si>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</si>
  <si>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</si>
  <si>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</si>
  <si>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</si>
  <si>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</si>
  <si>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</si>
  <si>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</si>
  <si>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</si>
  <si>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</si>
  <si>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</si>
  <si>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</si>
  <si>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</si>
  <si>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</si>
  <si>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</si>
  <si>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</si>
  <si>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</si>
  <si>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</si>
  <si>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</si>
  <si>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</si>
  <si>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</si>
  <si>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</si>
  <si>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</si>
  <si>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</si>
  <si>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</si>
  <si>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</si>
  <si>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</si>
  <si>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</si>
  <si>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</si>
  <si>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</si>
  <si>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</si>
  <si>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</si>
  <si>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</si>
  <si>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</si>
  <si>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</si>
  <si>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</si>
  <si>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</si>
  <si>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</si>
  <si>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</si>
  <si>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</si>
  <si>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</si>
  <si>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</si>
  <si>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</si>
  <si>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</si>
  <si>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</si>
  <si>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</si>
  <si>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</si>
  <si>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</si>
  <si>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</si>
  <si>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</si>
  <si>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</si>
  <si>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</si>
  <si>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</si>
  <si>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</si>
  <si>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</si>
  <si>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</si>
  <si>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</si>
  <si>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</si>
  <si>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</si>
  <si>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</si>
  <si>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</si>
  <si>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</si>
  <si>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</si>
  <si>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</si>
  <si>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</si>
  <si>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</si>
  <si>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</si>
  <si>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</si>
  <si>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</si>
  <si>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</si>
  <si>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</si>
  <si>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</si>
  <si>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</si>
  <si>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</si>
  <si>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</si>
  <si>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</si>
  <si>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</si>
  <si>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</si>
  <si>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</si>
  <si>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</si>
  <si>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</si>
  <si>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</si>
  <si>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</si>
  <si>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</si>
  <si>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</si>
  <si>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</si>
  <si>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</si>
  <si>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</si>
  <si>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</si>
  <si>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</si>
  <si>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</si>
  <si>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</si>
  <si>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</si>
  <si>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</si>
  <si>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</si>
  <si>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</si>
  <si>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</si>
  <si>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</si>
  <si>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</si>
  <si>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</si>
  <si>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</si>
  <si>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</si>
  <si>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</si>
  <si>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</si>
  <si>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</si>
  <si>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</si>
  <si>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</si>
  <si>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</si>
  <si>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</si>
  <si>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</si>
  <si>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</si>
  <si>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</si>
  <si>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</si>
  <si>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</si>
  <si>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</si>
  <si>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</si>
  <si>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</si>
  <si>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</si>
  <si>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</si>
  <si>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</si>
  <si>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</si>
  <si>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</si>
  <si>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</si>
  <si>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</si>
  <si>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</si>
  <si>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</si>
  <si>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</si>
  <si>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</si>
  <si>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</si>
  <si>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</si>
  <si>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</si>
  <si>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</si>
  <si>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</si>
  <si>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</si>
  <si>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</si>
  <si>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</si>
  <si>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</si>
  <si>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</si>
  <si>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</si>
  <si>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</si>
  <si>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</si>
  <si>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</si>
  <si>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</si>
  <si>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</si>
  <si>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</si>
  <si>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</si>
  <si>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</si>
  <si>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</si>
  <si>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</si>
  <si>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</si>
  <si>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</si>
  <si>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</si>
  <si>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</si>
  <si>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</si>
  <si>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</si>
  <si>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</si>
  <si>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</si>
  <si>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</si>
  <si>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</si>
  <si>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</si>
  <si>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</si>
  <si>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</si>
  <si>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</si>
  <si>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</si>
  <si>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</si>
  <si>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</si>
  <si>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</si>
  <si>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</si>
  <si>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</si>
  <si>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</si>
  <si>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</si>
  <si>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</si>
  <si>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</si>
  <si>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</si>
  <si>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</si>
  <si>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</si>
  <si>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</si>
  <si>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</si>
  <si>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</si>
  <si>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</si>
  <si>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</si>
  <si>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</si>
  <si>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</si>
  <si>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</si>
  <si>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</si>
  <si>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</si>
  <si>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</si>
  <si>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</si>
  <si>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</si>
  <si>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</si>
  <si>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</si>
  <si>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</si>
  <si>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</si>
  <si>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</si>
  <si>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</si>
  <si>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</si>
  <si>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</si>
  <si>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</si>
  <si>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</si>
  <si>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</si>
  <si>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</si>
  <si>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</si>
  <si>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</si>
  <si>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</si>
  <si>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</si>
  <si>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</si>
  <si>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</si>
  <si>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</si>
  <si>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</si>
  <si>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</si>
  <si>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</si>
  <si>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</si>
  <si>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</si>
  <si>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</si>
  <si>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</si>
  <si>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</si>
  <si>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</si>
  <si>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</si>
  <si>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</si>
  <si>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</si>
  <si>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</si>
  <si>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</si>
  <si>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</si>
  <si>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</si>
  <si>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</si>
  <si>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</si>
  <si>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</si>
  <si>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</si>
  <si>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</si>
  <si>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</si>
  <si>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</si>
  <si>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</si>
  <si>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</si>
  <si>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</si>
  <si>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</si>
  <si>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</si>
  <si>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</si>
  <si>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</si>
  <si>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</si>
  <si>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</si>
  <si>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</si>
  <si>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</si>
  <si>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</si>
  <si>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</si>
  <si>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</si>
  <si>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</si>
  <si>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</si>
  <si>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</si>
  <si>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</si>
  <si>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</si>
  <si>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</si>
  <si>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</si>
  <si>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</si>
  <si>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</si>
  <si>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</si>
  <si>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</si>
  <si>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</si>
  <si>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</si>
  <si>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</si>
  <si>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</si>
  <si>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</si>
  <si>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</si>
  <si>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</si>
  <si>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</si>
  <si>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</si>
  <si>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</si>
  <si>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</si>
  <si>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</si>
  <si>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</si>
  <si>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</si>
  <si>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</si>
  <si>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</si>
  <si>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</si>
  <si>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</si>
  <si>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</si>
  <si>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</si>
  <si>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</si>
  <si>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</si>
  <si>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</si>
  <si>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</si>
  <si>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</si>
  <si>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</si>
  <si>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</si>
  <si>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</si>
  <si>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</si>
  <si>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</si>
  <si>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</si>
  <si>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</si>
  <si>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</si>
  <si>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</si>
  <si>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</si>
  <si>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</si>
  <si>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</si>
  <si>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</si>
  <si>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</si>
  <si>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</si>
  <si>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</si>
  <si>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</si>
  <si>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</si>
  <si>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</si>
  <si>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</si>
  <si>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</si>
  <si>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</si>
  <si>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</si>
  <si>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</si>
  <si>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</si>
  <si>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</si>
  <si>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</si>
  <si>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</si>
  <si>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</si>
  <si>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</si>
  <si>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</si>
  <si>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</si>
  <si>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</si>
  <si>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</si>
  <si>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</si>
  <si>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</si>
  <si>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</si>
  <si>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</si>
  <si>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</si>
  <si>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</si>
  <si>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</si>
  <si>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</si>
  <si>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</si>
  <si>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</si>
  <si>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</si>
  <si>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</si>
  <si>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</si>
  <si>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</si>
  <si>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</si>
  <si>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</si>
  <si>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</si>
  <si>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</si>
  <si>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</si>
  <si>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</si>
  <si>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</si>
  <si>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</si>
  <si>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</si>
  <si>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</si>
  <si>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</si>
  <si>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</si>
  <si>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</si>
  <si>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</si>
  <si>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</si>
  <si>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</si>
  <si>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</si>
  <si>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</si>
  <si>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</si>
  <si>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</si>
  <si>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</si>
  <si>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</si>
  <si>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</si>
  <si>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</si>
  <si>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</si>
  <si>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</si>
  <si>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</si>
  <si>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</si>
  <si>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</si>
  <si>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</si>
  <si>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</si>
  <si>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</si>
  <si>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</si>
  <si>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</si>
  <si>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</si>
  <si>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</si>
  <si>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</si>
  <si>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</si>
  <si>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</si>
  <si>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</si>
  <si>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</si>
  <si>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</si>
  <si>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</si>
  <si>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</si>
  <si>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</si>
  <si>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</si>
  <si>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</si>
  <si>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</si>
  <si>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</si>
  <si>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</si>
  <si>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</si>
  <si>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</si>
  <si>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</si>
  <si>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</si>
  <si>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</si>
  <si>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</si>
  <si>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</si>
  <si>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</si>
  <si>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</si>
  <si>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</si>
  <si>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</si>
  <si>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</si>
  <si>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</si>
  <si>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</si>
  <si>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</si>
  <si>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</si>
  <si>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</si>
  <si>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</si>
  <si>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</si>
  <si>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</si>
  <si>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</si>
  <si>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</si>
  <si>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</si>
  <si>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</si>
  <si>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</si>
  <si>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</si>
  <si>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</si>
  <si>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</si>
  <si>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</si>
  <si>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</si>
  <si>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</si>
  <si>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</si>
  <si>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</si>
  <si>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</si>
  <si>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</si>
  <si>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</si>
  <si>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</si>
  <si>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</si>
  <si>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</si>
  <si>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</si>
  <si>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</si>
  <si>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</si>
  <si>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</si>
  <si>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</si>
  <si>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</si>
  <si>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</si>
  <si>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</si>
  <si>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</si>
  <si>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</si>
  <si>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</si>
  <si>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</si>
  <si>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</si>
  <si>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</si>
  <si>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</si>
  <si>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</si>
  <si>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</si>
  <si>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</si>
  <si>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</si>
  <si>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</si>
  <si>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</si>
  <si>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</si>
  <si>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</si>
  <si>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</si>
  <si>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</si>
  <si>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</si>
  <si>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</si>
  <si>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</si>
  <si>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</si>
  <si>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</si>
  <si>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</si>
  <si>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</si>
  <si>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</si>
  <si>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</si>
  <si>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</si>
  <si>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</si>
  <si>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</si>
  <si>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</si>
  <si>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</si>
  <si>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</si>
  <si>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</si>
  <si>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</si>
  <si>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</si>
  <si>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</si>
  <si>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</si>
  <si>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</si>
  <si>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</si>
  <si>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</si>
  <si>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</si>
  <si>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</si>
  <si>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</si>
  <si>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</si>
  <si>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</si>
  <si>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</si>
  <si>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</si>
  <si>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</si>
  <si>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</si>
  <si>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</si>
  <si>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</si>
  <si>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</si>
  <si>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</si>
  <si>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</si>
  <si>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</si>
  <si>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</si>
  <si>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</si>
  <si>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</si>
  <si>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</si>
  <si>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</si>
  <si>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</si>
  <si>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</si>
  <si>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</si>
  <si>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</si>
  <si>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</si>
  <si>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</si>
  <si>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</si>
  <si>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</si>
  <si>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</si>
  <si>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</si>
  <si>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</si>
  <si>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</si>
  <si>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</si>
  <si>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</si>
  <si>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</si>
  <si>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</si>
  <si>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</si>
  <si>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</si>
  <si>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</si>
  <si>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</si>
  <si>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</si>
  <si>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</si>
  <si>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</si>
  <si>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</si>
  <si>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</si>
  <si>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</si>
  <si>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</si>
  <si>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</si>
  <si>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</si>
  <si>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</si>
  <si>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</si>
  <si>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</si>
  <si>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</si>
  <si>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</si>
  <si>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</si>
  <si>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</si>
  <si>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</si>
  <si>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</si>
  <si>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</si>
  <si>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</si>
  <si>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</si>
  <si>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</si>
  <si>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</si>
  <si>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</si>
  <si>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</si>
  <si>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</si>
  <si>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</si>
  <si>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</si>
  <si>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</si>
  <si>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</si>
  <si>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</si>
  <si>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</si>
  <si>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</si>
  <si>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</si>
  <si>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</si>
  <si>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</si>
  <si>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</si>
  <si>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</si>
  <si>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</si>
  <si>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</si>
  <si>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</si>
  <si>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</si>
  <si>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</si>
  <si>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</si>
  <si>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</si>
  <si>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</si>
  <si>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</si>
  <si>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</si>
  <si>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</si>
  <si>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</si>
  <si>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</si>
  <si>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</si>
  <si>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</si>
  <si>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</si>
  <si>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</si>
  <si>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</si>
  <si>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</si>
  <si>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</si>
  <si>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</si>
  <si>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</si>
  <si>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</si>
  <si>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</si>
  <si>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</si>
  <si>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</si>
  <si>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</si>
  <si>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</si>
  <si>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</si>
  <si>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</si>
  <si>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</si>
  <si>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</si>
  <si>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</si>
  <si>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</si>
  <si>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</si>
  <si>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</si>
  <si>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</si>
  <si>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</si>
  <si>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</si>
  <si>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</si>
  <si>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</si>
  <si>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</si>
  <si>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</si>
  <si>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</si>
  <si>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</si>
  <si>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</si>
  <si>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</si>
  <si>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</si>
  <si>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</si>
  <si>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</si>
  <si>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</si>
  <si>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</si>
  <si>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</si>
  <si>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</si>
  <si>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</si>
  <si>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</si>
  <si>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</si>
  <si>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</si>
  <si>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</si>
  <si>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</si>
  <si>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</si>
  <si>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</si>
  <si>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</si>
  <si>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</si>
  <si>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</si>
  <si>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</si>
  <si>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</si>
  <si>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</si>
  <si>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</si>
  <si>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</si>
  <si>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</si>
  <si>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</si>
  <si>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</si>
  <si>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</si>
  <si>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</si>
  <si>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</si>
  <si>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</si>
  <si>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</si>
  <si>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</si>
  <si>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</si>
  <si>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</si>
  <si>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</si>
  <si>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</si>
  <si>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</si>
  <si>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</si>
  <si>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</si>
  <si>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</si>
  <si>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</si>
  <si>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</si>
  <si>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</si>
  <si>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</si>
  <si>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</si>
  <si>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</si>
  <si>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</si>
  <si>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</si>
  <si>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</si>
  <si>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</si>
  <si>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</si>
  <si>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</si>
  <si>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</si>
  <si>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</si>
  <si>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</si>
  <si>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</si>
  <si>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</si>
  <si>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</si>
  <si>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</si>
  <si>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</si>
  <si>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</si>
  <si>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</si>
  <si>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</si>
  <si>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</si>
  <si>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</si>
  <si>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</si>
  <si>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</si>
  <si>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</si>
  <si>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</si>
  <si>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</si>
  <si>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</si>
  <si>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</si>
  <si>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</si>
  <si>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</si>
  <si>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</si>
  <si>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</si>
  <si>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</si>
  <si>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</si>
  <si>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</si>
  <si>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</si>
  <si>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</si>
  <si>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</si>
  <si>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</si>
  <si>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</si>
  <si>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</si>
  <si>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</si>
  <si>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</si>
  <si>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</si>
  <si>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</si>
  <si>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</si>
  <si>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</si>
  <si>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</si>
  <si>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</si>
  <si>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</si>
  <si>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</si>
  <si>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</si>
  <si>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</si>
  <si>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</si>
  <si>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</si>
  <si>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</si>
  <si>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</si>
  <si>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</si>
  <si>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</si>
  <si>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</si>
  <si>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</si>
  <si>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</si>
  <si>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</si>
  <si>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</si>
  <si>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</si>
  <si>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</si>
  <si>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</si>
  <si>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</si>
  <si>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</si>
  <si>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</si>
  <si>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</si>
  <si>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</si>
  <si>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</si>
  <si>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</si>
  <si>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</si>
  <si>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</si>
  <si>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</si>
  <si>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</si>
  <si>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</si>
  <si>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</si>
  <si>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</si>
  <si>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</si>
  <si>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</si>
  <si>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</si>
  <si>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</si>
  <si>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</si>
  <si>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</si>
  <si>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</si>
  <si>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</si>
  <si>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</si>
  <si>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</si>
  <si>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</si>
  <si>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</si>
  <si>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</si>
  <si>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</si>
  <si>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</si>
  <si>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</si>
  <si>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</si>
  <si>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</si>
  <si>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</si>
  <si>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</si>
  <si>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</si>
  <si>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</si>
  <si>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</si>
  <si>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</si>
  <si>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</si>
  <si>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</si>
  <si>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</si>
  <si>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</si>
  <si>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</si>
  <si>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</si>
  <si>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</si>
  <si>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</si>
  <si>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</si>
  <si>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</si>
  <si>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</si>
  <si>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</si>
  <si>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</si>
  <si>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</si>
  <si>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</si>
  <si>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</si>
  <si>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</si>
  <si>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</si>
  <si>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</si>
  <si>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</si>
  <si>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</si>
  <si>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</si>
  <si>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</si>
  <si>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</si>
  <si>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</si>
  <si>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</si>
  <si>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</si>
  <si>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</si>
  <si>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</si>
  <si>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</si>
  <si>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</si>
  <si>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</si>
  <si>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</si>
  <si>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</si>
  <si>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</si>
  <si>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</si>
  <si>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</si>
  <si>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</si>
  <si>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</si>
  <si>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</si>
  <si>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</si>
  <si>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</si>
  <si>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</si>
  <si>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</si>
  <si>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</si>
  <si>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</si>
  <si>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</si>
  <si>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</si>
  <si>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</si>
  <si>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</si>
  <si>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</si>
  <si>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</si>
  <si>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</si>
  <si>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</si>
  <si>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</si>
  <si>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</si>
  <si>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</si>
  <si>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</si>
  <si>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</si>
  <si>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</si>
  <si>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</si>
  <si>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</si>
  <si>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</si>
  <si>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</si>
  <si>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</si>
  <si>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</si>
  <si>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</si>
  <si>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</si>
  <si>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</si>
  <si>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</si>
  <si>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</si>
  <si>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</si>
  <si>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</si>
  <si>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</si>
  <si>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</si>
  <si>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</si>
  <si>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</si>
  <si>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</si>
  <si>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</si>
  <si>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</si>
  <si>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</si>
  <si>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</si>
  <si>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</si>
  <si>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</si>
  <si>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</si>
  <si>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</si>
  <si>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</si>
  <si>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</si>
  <si>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</si>
  <si>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</si>
  <si>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</si>
  <si>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</si>
  <si>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</si>
  <si>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</si>
  <si>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</si>
  <si>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</si>
  <si>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</si>
  <si>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</si>
  <si>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</si>
  <si>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</si>
  <si>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</si>
  <si>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</si>
  <si>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</si>
  <si>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</si>
  <si>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</si>
  <si>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</si>
  <si>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</si>
  <si>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</si>
  <si>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</si>
  <si>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</si>
  <si>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</si>
  <si>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</si>
  <si>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</si>
  <si>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</si>
  <si>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</si>
  <si>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</si>
  <si>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</si>
  <si>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</si>
  <si>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</si>
  <si>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</si>
  <si>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</si>
  <si>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</si>
  <si>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</si>
  <si>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</si>
  <si>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</si>
  <si>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</si>
  <si>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</si>
  <si>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</si>
  <si>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</si>
  <si>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</si>
  <si>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</si>
  <si>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</si>
  <si>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</si>
  <si>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</si>
  <si>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</si>
  <si>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</si>
  <si>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</si>
  <si>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</si>
  <si>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</si>
  <si>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</si>
  <si>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</si>
  <si>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</si>
  <si>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</si>
  <si>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</si>
  <si>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</si>
  <si>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</si>
  <si>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</si>
  <si>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</si>
  <si>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</si>
  <si>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</si>
  <si>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</si>
  <si>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</si>
  <si>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</si>
  <si>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</si>
  <si>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</si>
  <si>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</si>
  <si>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</si>
  <si>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</si>
  <si>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</si>
  <si>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</si>
  <si>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</si>
  <si>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</si>
  <si>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</si>
  <si>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</si>
  <si>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</si>
  <si>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</si>
  <si>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</si>
  <si>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</si>
  <si>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</si>
  <si>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</si>
  <si>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</si>
  <si>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</si>
  <si>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</si>
  <si>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</si>
  <si>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</si>
  <si>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</si>
  <si>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</si>
  <si>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</si>
  <si>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</si>
  <si>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</si>
  <si>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</si>
  <si>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</si>
  <si>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</si>
  <si>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</si>
  <si>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</si>
  <si>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</si>
  <si>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</si>
  <si>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</si>
  <si>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</si>
  <si>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</si>
  <si>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</si>
  <si>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</si>
  <si>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</si>
  <si>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</si>
  <si>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</si>
  <si>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</si>
  <si>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</si>
  <si>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</si>
  <si>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</si>
  <si>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</si>
  <si>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</si>
  <si>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</si>
  <si>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</si>
  <si>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</si>
  <si>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</si>
  <si>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</si>
  <si>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</si>
  <si>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</si>
  <si>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</si>
  <si>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</si>
  <si>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</si>
  <si>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</si>
  <si>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</si>
  <si>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</si>
  <si>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</si>
  <si>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</si>
  <si>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</si>
  <si>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</si>
  <si>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</si>
  <si>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</si>
  <si>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</si>
  <si>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</si>
  <si>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</si>
  <si>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</si>
  <si>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</si>
  <si>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</si>
  <si>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</si>
  <si>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</si>
  <si>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</si>
  <si>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</si>
  <si>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</si>
  <si>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</si>
  <si>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</si>
  <si>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</si>
  <si>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</si>
  <si>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</si>
  <si>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</si>
  <si>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</si>
  <si>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</si>
  <si>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</si>
  <si>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</si>
  <si>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</si>
  <si>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</si>
  <si>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</si>
  <si>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</si>
  <si>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</si>
  <si>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</si>
  <si>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</si>
  <si>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</si>
  <si>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</si>
  <si>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</si>
  <si>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</si>
  <si>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</si>
  <si>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</si>
  <si>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</si>
  <si>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</si>
  <si>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</si>
  <si>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</si>
  <si>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</si>
  <si>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</si>
  <si>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</si>
  <si>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</si>
  <si>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</si>
  <si>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</si>
  <si>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</si>
  <si>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</si>
  <si>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</si>
  <si>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</si>
  <si>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</si>
  <si>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</si>
  <si>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</si>
  <si>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</si>
  <si>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</si>
  <si>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</si>
  <si>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</si>
  <si>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</si>
  <si>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</si>
  <si>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</si>
  <si>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</si>
  <si>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</si>
  <si>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</si>
  <si>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</si>
  <si>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</si>
  <si>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</si>
  <si>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</si>
  <si>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</si>
  <si>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</si>
  <si>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</si>
  <si>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</si>
  <si>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</si>
  <si>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</si>
  <si>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</si>
  <si>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</si>
  <si>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</si>
  <si>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</si>
  <si>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</si>
  <si>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</si>
  <si>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</si>
  <si>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</si>
  <si>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</si>
  <si>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</si>
  <si>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</si>
  <si>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</si>
  <si>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</si>
  <si>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</si>
  <si>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</si>
  <si>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</si>
  <si>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</si>
  <si>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</si>
  <si>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</si>
  <si>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</si>
  <si>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</si>
  <si>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</si>
  <si>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</si>
  <si>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</si>
  <si>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</si>
  <si>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</si>
  <si>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</si>
  <si>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</si>
  <si>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</si>
  <si>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</si>
  <si>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</si>
  <si>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</si>
  <si>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</si>
  <si>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</si>
  <si>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</si>
  <si>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</si>
  <si>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</si>
  <si>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</si>
  <si>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</si>
  <si>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</si>
  <si>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</si>
  <si>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</si>
  <si>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</si>
  <si>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</si>
  <si>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</si>
  <si>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</si>
  <si>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</si>
  <si>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</si>
  <si>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</si>
  <si>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</si>
  <si>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</si>
  <si>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</si>
  <si>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</si>
  <si>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</si>
  <si>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</si>
  <si>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</si>
  <si>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</si>
  <si>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</si>
  <si>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</si>
  <si>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</si>
  <si>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</si>
  <si>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</si>
  <si>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</si>
  <si>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</si>
  <si>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</si>
  <si>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</si>
  <si>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</si>
  <si>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</si>
  <si>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</si>
  <si>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</si>
  <si>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</si>
  <si>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</si>
  <si>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</si>
  <si>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</si>
  <si>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</si>
  <si>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</si>
  <si>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</si>
  <si>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</si>
  <si>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</si>
  <si>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</si>
  <si>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</si>
  <si>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</si>
  <si>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</si>
  <si>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</si>
  <si>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</si>
  <si>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</si>
  <si>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</si>
  <si>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</si>
  <si>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</si>
  <si>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</si>
  <si>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</si>
  <si>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</si>
  <si>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</si>
  <si>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</si>
  <si>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</si>
  <si>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</si>
  <si>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</si>
  <si>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</si>
  <si>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</si>
  <si>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</si>
  <si>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</si>
  <si>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</si>
  <si>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</si>
  <si>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</si>
  <si>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</si>
  <si>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</si>
  <si>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</si>
  <si>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</si>
  <si>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</si>
  <si>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</si>
  <si>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</si>
  <si>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</si>
  <si>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</si>
  <si>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</si>
  <si>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</si>
  <si>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</si>
  <si>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</si>
  <si>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</si>
  <si>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</si>
  <si>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</si>
  <si>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</si>
  <si>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</si>
  <si>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</si>
  <si>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</si>
  <si>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</si>
  <si>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</si>
  <si>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</si>
  <si>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</si>
  <si>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</si>
  <si>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</si>
  <si>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</si>
  <si>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</si>
  <si>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</si>
  <si>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</si>
  <si>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</si>
  <si>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</si>
  <si>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</si>
  <si>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</si>
  <si>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</si>
  <si>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</si>
  <si>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</si>
  <si>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</si>
  <si>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</si>
  <si>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</si>
  <si>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</si>
  <si>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</si>
  <si>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</si>
  <si>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</si>
  <si>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</si>
  <si>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</si>
  <si>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</si>
  <si>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</si>
  <si>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</si>
  <si>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</si>
  <si>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</si>
  <si>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</si>
  <si>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</si>
  <si>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</si>
  <si>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</si>
  <si>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</si>
  <si>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</si>
  <si>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</si>
  <si>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</si>
  <si>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</si>
  <si>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</si>
  <si>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</si>
  <si>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</si>
  <si>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</si>
  <si>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</si>
  <si>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</si>
  <si>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</si>
  <si>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</si>
  <si>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</si>
  <si>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</si>
  <si>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</si>
  <si>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</si>
  <si>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</si>
  <si>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</si>
  <si>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</si>
  <si>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</si>
  <si>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</si>
  <si>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</si>
  <si>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</si>
  <si>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</si>
  <si>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</si>
  <si>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</si>
  <si>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</si>
  <si>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</si>
  <si>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</si>
  <si>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</si>
  <si>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</si>
  <si>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</si>
  <si>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</si>
  <si>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</si>
  <si>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</si>
  <si>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</si>
  <si>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</si>
  <si>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</si>
  <si>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</si>
  <si>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</si>
  <si>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</si>
  <si>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</si>
  <si>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</si>
  <si>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</si>
  <si>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</si>
  <si>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</si>
  <si>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</si>
  <si>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</si>
  <si>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</si>
  <si>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</si>
  <si>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</si>
  <si>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</si>
  <si>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</si>
  <si>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</si>
  <si>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</si>
  <si>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</si>
  <si>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</si>
  <si>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</si>
  <si>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</si>
  <si>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</si>
  <si>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</si>
  <si>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</si>
  <si>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</si>
  <si>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</si>
  <si>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</si>
  <si>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</si>
  <si>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</si>
  <si>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</si>
  <si>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</si>
  <si>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</si>
  <si>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</si>
  <si>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</si>
  <si>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</si>
  <si>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</si>
  <si>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</si>
  <si>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</si>
  <si>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</si>
  <si>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</si>
  <si>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</si>
  <si>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</si>
  <si>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</si>
  <si>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</si>
  <si>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</si>
  <si>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</si>
  <si>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</si>
  <si>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</si>
  <si>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</si>
  <si>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</si>
  <si>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</si>
  <si>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</si>
  <si>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</si>
  <si>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</si>
  <si>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</si>
  <si>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</si>
  <si>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</si>
  <si>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</si>
  <si>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</si>
  <si>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</si>
  <si>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</si>
  <si>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</si>
  <si>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</si>
  <si>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</si>
  <si>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</si>
  <si>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</si>
  <si>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</si>
  <si>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</si>
  <si>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</si>
  <si>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</si>
  <si>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</si>
  <si>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</si>
  <si>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</si>
  <si>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</si>
  <si>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</si>
  <si>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</si>
  <si>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</si>
  <si>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</si>
  <si>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</si>
  <si>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</si>
  <si>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</si>
  <si>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</si>
  <si>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</si>
  <si>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</si>
  <si>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</si>
  <si>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</si>
  <si>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</si>
  <si>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</si>
  <si>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</si>
  <si>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</si>
  <si>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</si>
  <si>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</si>
  <si>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</si>
  <si>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</si>
  <si>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</si>
  <si>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</si>
  <si>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</si>
  <si>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</si>
  <si>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</si>
  <si>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</si>
  <si>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</si>
  <si>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</si>
  <si>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</si>
  <si>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</si>
  <si>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</si>
  <si>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</si>
  <si>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</si>
  <si>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</si>
  <si>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</si>
  <si>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</si>
  <si>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</si>
  <si>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</si>
  <si>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</si>
  <si>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</si>
  <si>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</si>
  <si>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</si>
  <si>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</si>
  <si>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</si>
  <si>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</si>
  <si>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</si>
  <si>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</si>
  <si>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</si>
  <si>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</si>
  <si>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</si>
  <si>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</si>
  <si>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</si>
  <si>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</si>
  <si>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</si>
  <si>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</si>
  <si>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</si>
  <si>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</si>
  <si>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</si>
  <si>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</si>
  <si>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</si>
  <si>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</si>
  <si>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</si>
  <si>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</si>
  <si>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</si>
  <si>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</si>
  <si>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</si>
  <si>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</si>
  <si>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</si>
  <si>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</si>
  <si>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</si>
  <si>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</si>
  <si>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</si>
  <si>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</si>
  <si>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</si>
  <si>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</si>
  <si>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</si>
  <si>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</si>
  <si>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</si>
  <si>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</si>
  <si>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</si>
  <si>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</si>
  <si>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</si>
  <si>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</si>
  <si>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</si>
  <si>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</si>
  <si>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</si>
  <si>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</si>
  <si>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</si>
  <si>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</si>
  <si>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</si>
  <si>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</si>
  <si>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</si>
  <si>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</si>
  <si>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</si>
  <si>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</si>
  <si>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</si>
  <si>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</si>
  <si>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</si>
  <si>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</si>
  <si>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</si>
  <si>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</si>
  <si>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</si>
  <si>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</si>
  <si>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</si>
  <si>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</si>
  <si>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</si>
  <si>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</si>
  <si>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</si>
  <si>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</si>
  <si>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</si>
  <si>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</si>
  <si>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</si>
  <si>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</si>
  <si>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</si>
  <si>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</si>
  <si>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</si>
  <si>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</si>
  <si>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</si>
  <si>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</si>
  <si>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</si>
  <si>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</si>
  <si>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</si>
  <si>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</si>
  <si>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</si>
  <si>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</si>
  <si>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</si>
  <si>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</si>
  <si>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</si>
  <si>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</si>
  <si>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</si>
  <si>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</si>
  <si>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</si>
  <si>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</si>
  <si>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</si>
  <si>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</si>
  <si>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</si>
  <si>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</si>
  <si>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</si>
  <si>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</si>
  <si>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</si>
  <si>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</si>
  <si>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</si>
  <si>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</si>
  <si>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</si>
  <si>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</si>
  <si>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</si>
  <si>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</si>
  <si>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</si>
  <si>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</si>
  <si>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</si>
  <si>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</si>
  <si>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</si>
  <si>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</si>
  <si>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</si>
  <si>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</si>
  <si>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</si>
  <si>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</si>
  <si>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</si>
  <si>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</si>
  <si>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</si>
  <si>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</si>
  <si>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</si>
  <si>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</si>
  <si>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</si>
  <si>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</si>
  <si>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</si>
  <si>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</si>
  <si>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</si>
  <si>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</si>
  <si>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</si>
  <si>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</si>
  <si>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</si>
  <si>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</si>
  <si>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</si>
  <si>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</si>
  <si>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</si>
  <si>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</si>
  <si>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</si>
  <si>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</si>
  <si>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</si>
  <si>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</si>
  <si>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</si>
  <si>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</si>
  <si>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</si>
  <si>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</si>
  <si>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</si>
  <si>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</si>
  <si>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</si>
  <si>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</si>
  <si>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</si>
  <si>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</si>
  <si>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</si>
  <si>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</si>
  <si>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</si>
  <si>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</si>
  <si>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</si>
  <si>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</si>
  <si>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</si>
  <si>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</si>
  <si>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</si>
  <si>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</si>
  <si>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</si>
  <si>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</si>
  <si>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</si>
  <si>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</si>
  <si>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</si>
  <si>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</si>
  <si>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</si>
  <si>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</si>
  <si>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</si>
  <si>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</si>
  <si>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</si>
  <si>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</si>
  <si>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</si>
  <si>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</si>
  <si>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</si>
  <si>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</si>
  <si>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</si>
  <si>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</si>
  <si>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</si>
  <si>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</si>
  <si>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</si>
  <si>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</si>
  <si>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</si>
  <si>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</si>
  <si>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</si>
  <si>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</si>
  <si>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</si>
  <si>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</si>
  <si>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</si>
  <si>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</si>
  <si>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</si>
  <si>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</si>
  <si>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</si>
  <si>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</si>
  <si>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</si>
  <si>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</si>
  <si>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</si>
  <si>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</si>
  <si>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</si>
  <si>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</si>
  <si>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</si>
  <si>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</si>
  <si>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</si>
  <si>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</si>
  <si>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</si>
  <si>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</si>
  <si>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</si>
  <si>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</si>
  <si>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</si>
  <si>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</si>
  <si>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</si>
  <si>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</si>
  <si>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</si>
  <si>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</si>
  <si>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</si>
  <si>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</si>
  <si>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</si>
  <si>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</si>
  <si>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</si>
  <si>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</si>
  <si>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</si>
  <si>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</si>
  <si>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</si>
  <si>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</si>
  <si>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</si>
  <si>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</si>
  <si>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</si>
  <si>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</si>
  <si>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</si>
  <si>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</si>
  <si>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</si>
  <si>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</si>
  <si>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</si>
  <si>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</si>
  <si>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</si>
  <si>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</si>
  <si>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</si>
  <si>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</si>
  <si>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</si>
  <si>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</si>
  <si>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</si>
  <si>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</si>
  <si>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</si>
  <si>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</si>
  <si>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</si>
  <si>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</si>
  <si>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</si>
  <si>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</si>
  <si>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</si>
  <si>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</si>
  <si>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</si>
  <si>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</si>
  <si>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</si>
  <si>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</si>
  <si>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</si>
  <si>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</si>
  <si>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</si>
  <si>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</si>
  <si>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</si>
  <si>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</si>
  <si>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</si>
  <si>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</si>
  <si>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</si>
  <si>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</si>
  <si>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</si>
  <si>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</si>
  <si>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</si>
  <si>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</si>
  <si>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</si>
  <si>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</si>
  <si>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</si>
  <si>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</si>
  <si>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</si>
  <si>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</si>
  <si>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</si>
  <si>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</si>
  <si>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</si>
  <si>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</si>
  <si>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</si>
  <si>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</si>
  <si>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</si>
  <si>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</si>
  <si>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</si>
  <si>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</si>
  <si>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</si>
  <si>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</si>
  <si>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</si>
  <si>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</si>
  <si>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</si>
  <si>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</si>
  <si>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</si>
  <si>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</si>
  <si>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</si>
  <si>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</si>
  <si>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</si>
  <si>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</si>
  <si>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</si>
  <si>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</si>
  <si>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</si>
  <si>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</si>
  <si>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</si>
  <si>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</si>
  <si>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</si>
  <si>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</si>
  <si>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</si>
  <si>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</si>
  <si>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</si>
  <si>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</si>
  <si>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</si>
  <si>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</si>
  <si>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</si>
  <si>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</si>
  <si>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</si>
  <si>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</si>
  <si>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</si>
  <si>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</si>
  <si>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</si>
  <si>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</si>
  <si>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</si>
  <si>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</si>
  <si>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</si>
  <si>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</si>
  <si>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</si>
  <si>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</si>
  <si>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</si>
  <si>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</si>
  <si>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</si>
  <si>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</si>
  <si>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</si>
  <si>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</si>
  <si>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</si>
  <si>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</si>
  <si>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</si>
  <si>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</si>
  <si>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</si>
  <si>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</si>
  <si>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</si>
  <si>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</si>
  <si>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</si>
  <si>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</si>
  <si>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</si>
  <si>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</si>
  <si>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</si>
  <si>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</si>
  <si>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</si>
  <si>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</si>
  <si>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</si>
  <si>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</si>
  <si>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</si>
  <si>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</si>
  <si>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</si>
  <si>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</si>
  <si>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</si>
  <si>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</si>
  <si>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</si>
  <si>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</si>
  <si>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</si>
  <si>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</si>
  <si>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</si>
  <si>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</si>
  <si>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</si>
  <si>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</si>
  <si>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</si>
  <si>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</si>
  <si>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</si>
  <si>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</si>
  <si>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</si>
  <si>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</si>
  <si>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</si>
  <si>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</si>
  <si>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</si>
  <si>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</si>
  <si>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</si>
  <si>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</si>
  <si>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</si>
  <si>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</si>
  <si>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</si>
  <si>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</si>
  <si>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</si>
  <si>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</si>
  <si>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</si>
  <si>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</si>
  <si>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</si>
  <si>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</si>
  <si>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</si>
  <si>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</si>
  <si>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</si>
  <si>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</si>
  <si>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</si>
  <si>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</si>
  <si>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</si>
  <si>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</si>
  <si>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</si>
  <si>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</si>
  <si>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</si>
  <si>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</si>
  <si>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</si>
  <si>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</si>
  <si>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</si>
  <si>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</si>
  <si>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</si>
  <si>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</si>
  <si>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</si>
  <si>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</si>
  <si>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</si>
  <si>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</si>
  <si>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</si>
  <si>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</si>
  <si>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</si>
  <si>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</si>
  <si>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</si>
  <si>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</si>
  <si>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</si>
  <si>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</si>
  <si>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</si>
  <si>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</si>
  <si>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</si>
  <si>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</si>
  <si>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</si>
  <si>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</si>
  <si>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</si>
  <si>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</si>
  <si>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</si>
  <si>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</si>
  <si>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</si>
  <si>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</si>
  <si>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</si>
  <si>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</si>
  <si>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</si>
  <si>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</si>
  <si>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</si>
  <si>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</si>
  <si>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</si>
  <si>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</si>
  <si>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</si>
  <si>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</si>
  <si>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</si>
  <si>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</si>
  <si>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</si>
  <si>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</si>
  <si>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</si>
  <si>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</si>
  <si>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</si>
  <si>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</si>
  <si>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</si>
  <si>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</si>
  <si>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</si>
  <si>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</si>
  <si>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</si>
  <si>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</si>
  <si>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</si>
  <si>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</si>
  <si>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</si>
  <si>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</si>
  <si>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</si>
  <si>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</si>
  <si>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</si>
  <si>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</si>
  <si>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</si>
  <si>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</si>
  <si>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</si>
  <si>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</si>
  <si>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</si>
  <si>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</si>
  <si>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</si>
  <si>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</si>
  <si>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</si>
  <si>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</si>
  <si>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</si>
  <si>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</si>
  <si>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</si>
  <si>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</si>
  <si>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</si>
  <si>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</si>
  <si>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</si>
  <si>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</si>
  <si>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</si>
  <si>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</si>
  <si>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</si>
  <si>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</si>
  <si>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</si>
  <si>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</si>
  <si>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</si>
  <si>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</si>
  <si>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</si>
  <si>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</si>
  <si>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</si>
  <si>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</si>
  <si>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</si>
  <si>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</si>
  <si>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</si>
  <si>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</si>
  <si>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</si>
  <si>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</si>
  <si>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</si>
  <si>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</si>
  <si>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</si>
  <si>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</si>
  <si>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</si>
  <si>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</si>
  <si>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</si>
  <si>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</si>
  <si>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</si>
  <si>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</si>
  <si>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</si>
  <si>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</si>
  <si>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</si>
  <si>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</si>
  <si>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</si>
  <si>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</si>
  <si>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</si>
  <si>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</si>
  <si>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</si>
  <si>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</si>
  <si>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</si>
  <si>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</si>
  <si>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</si>
  <si>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</si>
  <si>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</si>
  <si>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</si>
  <si>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</si>
  <si>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</si>
  <si>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</si>
  <si>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</si>
  <si>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</si>
  <si>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</si>
  <si>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</si>
  <si>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</si>
  <si>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</si>
  <si>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</si>
  <si>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</si>
  <si>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</si>
  <si>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</si>
  <si>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</si>
  <si>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</si>
  <si>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</si>
  <si>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</si>
  <si>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</si>
  <si>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</si>
  <si>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</si>
  <si>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</si>
  <si>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</si>
  <si>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</si>
  <si>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</si>
  <si>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</si>
  <si>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</si>
  <si>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</si>
  <si>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</si>
  <si>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</si>
  <si>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</si>
  <si>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</si>
  <si>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</si>
  <si>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</si>
  <si>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</si>
  <si>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</si>
  <si>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</si>
  <si>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</si>
  <si>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</si>
  <si>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</si>
  <si>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</si>
  <si>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</si>
  <si>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</si>
  <si>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</si>
  <si>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</si>
  <si>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</si>
  <si>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</si>
  <si>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</si>
  <si>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</si>
  <si>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</si>
  <si>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</si>
  <si>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</si>
  <si>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</si>
  <si>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</si>
  <si>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</si>
  <si>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</si>
  <si>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</si>
  <si>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</si>
  <si>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</si>
  <si>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</si>
  <si>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</si>
  <si>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</si>
  <si>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</si>
  <si>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</si>
  <si>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</si>
  <si>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</si>
  <si>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</si>
  <si>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</si>
  <si>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</si>
  <si>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</si>
  <si>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</si>
  <si>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</si>
  <si>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</si>
  <si>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</si>
  <si>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</si>
  <si>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</si>
  <si>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</si>
  <si>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</si>
  <si>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</si>
  <si>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</si>
  <si>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</si>
  <si>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</si>
  <si>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</si>
  <si>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</si>
  <si>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</si>
  <si>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</si>
  <si>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</si>
  <si>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</si>
  <si>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</si>
  <si>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</si>
  <si>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</si>
  <si>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</si>
  <si>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</si>
  <si>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</si>
  <si>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</si>
  <si>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</si>
  <si>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</si>
  <si>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</si>
  <si>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</si>
  <si>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</si>
  <si>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</si>
  <si>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</si>
  <si>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</si>
  <si>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</si>
  <si>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</si>
  <si>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</si>
  <si>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</si>
  <si>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</si>
  <si>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</si>
  <si>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</si>
  <si>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</si>
  <si>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</si>
  <si>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</si>
  <si>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</si>
  <si>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</si>
  <si>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</si>
  <si>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</si>
  <si>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</si>
  <si>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</si>
  <si>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</si>
  <si>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</si>
  <si>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</si>
  <si>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</si>
  <si>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</si>
  <si>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</si>
  <si>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</si>
  <si>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</si>
  <si>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</si>
  <si>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</si>
  <si>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</si>
  <si>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</si>
  <si>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</si>
  <si>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</si>
  <si>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</si>
  <si>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</si>
  <si>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</si>
  <si>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</si>
  <si>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</si>
  <si>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</si>
  <si>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</si>
  <si>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</si>
  <si>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</si>
  <si>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</si>
  <si>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</si>
  <si>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</si>
  <si>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</si>
  <si>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</si>
  <si>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</si>
  <si>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</si>
  <si>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</si>
  <si>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</si>
  <si>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</si>
  <si>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</si>
  <si>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</si>
  <si>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</si>
  <si>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</si>
  <si>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</si>
  <si>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</si>
  <si>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</si>
  <si>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</si>
  <si>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</si>
  <si>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</si>
  <si>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</si>
  <si>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</si>
  <si>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</si>
  <si>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</si>
  <si>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</si>
  <si>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</si>
  <si>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</si>
  <si>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</si>
  <si>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</si>
  <si>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</si>
  <si>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</si>
  <si>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</si>
  <si>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</si>
  <si>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</si>
  <si>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</si>
  <si>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</si>
  <si>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</si>
  <si>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</si>
  <si>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</si>
  <si>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</si>
  <si>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</si>
  <si>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</si>
  <si>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</si>
  <si>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</si>
  <si>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</si>
  <si>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</si>
  <si>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</si>
  <si>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</si>
  <si>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</si>
  <si>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</si>
  <si>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</si>
  <si>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</si>
  <si>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</si>
  <si>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</si>
  <si>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</si>
  <si>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</si>
  <si>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</si>
  <si>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</si>
  <si>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</si>
  <si>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</si>
  <si>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</si>
  <si>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</si>
  <si>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</si>
  <si>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</si>
  <si>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</si>
  <si>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</si>
  <si>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</si>
  <si>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</si>
  <si>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</si>
  <si>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</si>
  <si>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</si>
  <si>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</si>
  <si>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</si>
  <si>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</si>
  <si>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</si>
  <si>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</si>
  <si>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</si>
  <si>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</si>
  <si>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</si>
  <si>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</si>
  <si>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</si>
  <si>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</si>
  <si>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</si>
  <si>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</si>
  <si>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</si>
  <si>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</si>
  <si>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</si>
  <si>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</si>
  <si>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</si>
  <si>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</si>
  <si>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</si>
  <si>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</si>
  <si>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</si>
  <si>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</si>
  <si>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</si>
  <si>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</si>
  <si>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</si>
  <si>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</si>
  <si>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</si>
  <si>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</si>
  <si>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</si>
  <si>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</si>
  <si>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</si>
  <si>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</si>
  <si>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</si>
  <si>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</si>
  <si>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</si>
  <si>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</si>
  <si>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</si>
  <si>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</si>
  <si>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</si>
  <si>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</si>
  <si>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</si>
  <si>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</si>
  <si>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</si>
  <si>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</si>
  <si>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</si>
  <si>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</si>
  <si>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</si>
  <si>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</si>
  <si>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</si>
  <si>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</si>
  <si>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</si>
  <si>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</si>
  <si>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</si>
  <si>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</si>
  <si>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</si>
  <si>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</si>
  <si>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</si>
  <si>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</si>
  <si>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</si>
  <si>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</si>
  <si>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</si>
  <si>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</si>
  <si>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</si>
  <si>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</si>
  <si>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</si>
  <si>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</si>
  <si>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</si>
  <si>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</si>
  <si>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</si>
  <si>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</si>
  <si>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</si>
  <si>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</si>
  <si>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</si>
  <si>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</si>
  <si>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</si>
  <si>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</si>
  <si>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</si>
  <si>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</si>
  <si>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</si>
  <si>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</si>
  <si>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</si>
  <si>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</si>
  <si>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</si>
  <si>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</si>
  <si>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</si>
  <si>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</si>
  <si>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</si>
  <si>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</si>
  <si>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</si>
  <si>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</si>
  <si>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</si>
  <si>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</si>
  <si>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</si>
  <si>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</si>
  <si>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</si>
  <si>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</si>
  <si>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</si>
  <si>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</si>
  <si>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</si>
  <si>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</si>
  <si>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</si>
  <si>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</si>
  <si>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</si>
  <si>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</si>
  <si>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</si>
  <si>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</si>
  <si>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</si>
  <si>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</si>
  <si>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</si>
  <si>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</si>
  <si>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</si>
  <si>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</si>
  <si>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</si>
  <si>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</si>
  <si>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</si>
  <si>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</si>
  <si>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</si>
  <si>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</si>
  <si>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</si>
  <si>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</si>
  <si>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</si>
  <si>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</si>
  <si>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</si>
  <si>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</si>
  <si>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</si>
  <si>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</si>
  <si>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</si>
  <si>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</si>
  <si>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</si>
  <si>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</si>
  <si>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</si>
  <si>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</si>
  <si>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</si>
  <si>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</si>
  <si>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</si>
  <si>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</si>
  <si>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</si>
  <si>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</si>
  <si>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</si>
  <si>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</si>
  <si>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</si>
  <si>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</si>
  <si>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</si>
  <si>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</si>
  <si>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</si>
  <si>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</si>
  <si>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</si>
  <si>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</si>
  <si>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</si>
  <si>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</si>
  <si>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</si>
  <si>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</si>
  <si>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</si>
  <si>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</si>
  <si>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</si>
  <si>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</si>
  <si>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</si>
  <si>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</si>
  <si>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</si>
  <si>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</si>
  <si>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</si>
  <si>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</si>
  <si>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</si>
  <si>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</si>
  <si>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</si>
  <si>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</si>
  <si>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</si>
  <si>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</si>
  <si>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</si>
  <si>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</si>
  <si>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</si>
  <si>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</si>
  <si>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</si>
  <si>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</si>
  <si>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</si>
  <si>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</si>
  <si>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</si>
  <si>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</si>
  <si>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</si>
  <si>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</si>
  <si>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</si>
  <si>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</si>
  <si>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</si>
  <si>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</si>
  <si>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</si>
  <si>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</si>
  <si>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</si>
  <si>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</si>
  <si>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</si>
  <si>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</si>
  <si>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</si>
  <si>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</si>
  <si>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</si>
  <si>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</si>
  <si>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</si>
  <si>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</si>
  <si>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</si>
  <si>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</si>
  <si>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</si>
  <si>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</si>
  <si>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</si>
  <si>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</si>
  <si>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</si>
  <si>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</si>
  <si>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</si>
  <si>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</si>
  <si>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</si>
  <si>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</si>
  <si>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</si>
  <si>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</si>
  <si>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</si>
  <si>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</si>
  <si>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</si>
  <si>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</si>
  <si>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</si>
  <si>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</si>
  <si>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</si>
  <si>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</si>
  <si>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</si>
  <si>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</si>
  <si>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</si>
  <si>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</si>
  <si>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</si>
  <si>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</si>
  <si>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</si>
  <si>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</si>
  <si>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</si>
  <si>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</si>
  <si>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</si>
  <si>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</si>
  <si>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</si>
  <si>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</si>
  <si>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</si>
  <si>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</si>
  <si>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</si>
  <si>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</si>
  <si>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</si>
  <si>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</si>
  <si>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</si>
  <si>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</si>
  <si>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</si>
  <si>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</si>
  <si>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</si>
  <si>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</si>
  <si>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</si>
  <si>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</si>
  <si>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</si>
  <si>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</si>
  <si>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</si>
  <si>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</si>
  <si>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</si>
  <si>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</si>
  <si>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</si>
  <si>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</si>
  <si>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</si>
  <si>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</si>
  <si>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</si>
  <si>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</si>
  <si>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</si>
  <si>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</si>
  <si>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</si>
  <si>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</si>
  <si>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</si>
  <si>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</si>
  <si>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</si>
  <si>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</si>
  <si>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</si>
  <si>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</si>
  <si>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</si>
  <si>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</si>
  <si>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</si>
  <si>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</si>
  <si>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</si>
  <si>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</si>
  <si>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</si>
  <si>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</si>
  <si>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</si>
  <si>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</si>
  <si>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</si>
  <si>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</si>
  <si>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</si>
  <si>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</si>
  <si>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</si>
  <si>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</si>
  <si>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</si>
  <si>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</si>
  <si>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</si>
  <si>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</si>
  <si>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</si>
  <si>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</si>
  <si>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</si>
  <si>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</si>
  <si>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</si>
  <si>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</si>
  <si>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</si>
  <si>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</si>
  <si>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</si>
  <si>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</si>
  <si>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</si>
  <si>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</si>
  <si>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</si>
  <si>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</si>
  <si>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</si>
  <si>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</si>
  <si>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</si>
  <si>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</si>
  <si>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</si>
  <si>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</si>
  <si>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</si>
  <si>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</si>
  <si>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</si>
  <si>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</si>
  <si>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</si>
  <si>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</si>
  <si>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</si>
  <si>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</si>
  <si>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</si>
  <si>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</si>
  <si>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</si>
  <si>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</si>
  <si>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</si>
  <si>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</si>
  <si>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</si>
  <si>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</si>
  <si>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</si>
  <si>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</si>
  <si>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</si>
  <si>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</si>
  <si>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</si>
  <si>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</si>
  <si>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</si>
  <si>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</si>
  <si>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</si>
  <si>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</si>
  <si>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</si>
  <si>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</si>
  <si>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</si>
  <si>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</si>
  <si>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</si>
  <si>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</si>
  <si>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</si>
  <si>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</si>
  <si>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</si>
  <si>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</si>
  <si>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</si>
  <si>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</si>
  <si>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</si>
  <si>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</si>
  <si>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</si>
  <si>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</si>
  <si>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</si>
  <si>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</si>
  <si>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</si>
  <si>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</si>
  <si>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</si>
  <si>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</si>
  <si>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</si>
  <si>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</si>
  <si>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</si>
  <si>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</si>
  <si>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</si>
  <si>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</si>
  <si>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</si>
  <si>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</si>
  <si>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</si>
  <si>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</si>
  <si>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</si>
  <si>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</si>
  <si>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</si>
  <si>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</si>
  <si>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</si>
  <si>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</si>
  <si>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</si>
  <si>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</si>
  <si>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</si>
  <si>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</si>
  <si>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</si>
  <si>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</si>
  <si>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</si>
  <si>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</si>
  <si>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</si>
  <si>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</si>
  <si>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</si>
  <si>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</si>
  <si>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</si>
  <si>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</si>
  <si>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</si>
  <si>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</si>
  <si>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</si>
  <si>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</si>
  <si>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</si>
  <si>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</si>
  <si>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</si>
  <si>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</si>
  <si>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</si>
  <si>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</si>
  <si>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</si>
  <si>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</si>
  <si>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</si>
  <si>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</si>
  <si>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</si>
  <si>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</si>
  <si>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</si>
  <si>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</si>
  <si>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</si>
  <si>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</si>
  <si>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</si>
  <si>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</si>
  <si>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</si>
  <si>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</si>
  <si>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</si>
  <si>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</si>
  <si>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</si>
  <si>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</si>
  <si>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</si>
  <si>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</si>
  <si>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</si>
  <si>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</si>
  <si>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</si>
  <si>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</si>
  <si>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</si>
  <si>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</si>
  <si>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</si>
  <si>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</si>
  <si>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</si>
  <si>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</si>
  <si>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</si>
  <si>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</si>
  <si>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</si>
  <si>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</si>
  <si>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</si>
  <si>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</si>
  <si>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</si>
  <si>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</si>
  <si>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</si>
  <si>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</si>
  <si>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</si>
  <si>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</si>
  <si>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</si>
  <si>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</si>
  <si>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</si>
  <si>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</si>
  <si>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</si>
  <si>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</si>
  <si>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</si>
  <si>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</si>
  <si>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</si>
  <si>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</si>
  <si>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</si>
  <si>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</si>
  <si>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</si>
  <si>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</si>
  <si>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</si>
  <si>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</si>
  <si>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</si>
  <si>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</si>
  <si>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</si>
  <si>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</si>
  <si>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</si>
  <si>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</si>
  <si>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</si>
  <si>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</si>
  <si>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</si>
  <si>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</si>
  <si>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</si>
  <si>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</si>
  <si>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</si>
  <si>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</si>
  <si>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</si>
  <si>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</si>
  <si>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</si>
  <si>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</si>
  <si>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</si>
  <si>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</si>
  <si>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</si>
  <si>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</si>
  <si>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</si>
  <si>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</si>
  <si>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</si>
  <si>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</si>
  <si>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</si>
  <si>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</si>
  <si>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</si>
  <si>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</si>
  <si>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</si>
  <si>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</si>
  <si>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</si>
  <si>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</si>
  <si>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</si>
  <si>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</si>
  <si>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</si>
  <si>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</si>
  <si>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</si>
  <si>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</si>
  <si>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</si>
  <si>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</si>
  <si>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</si>
  <si>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</si>
  <si>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</si>
  <si>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</si>
  <si>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</si>
  <si>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</si>
  <si>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</si>
  <si>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</si>
  <si>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</si>
  <si>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</si>
  <si>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</si>
  <si>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</si>
  <si>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</si>
  <si>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</si>
  <si>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</si>
  <si>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</si>
  <si>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</si>
  <si>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</si>
  <si>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</si>
  <si>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</si>
  <si>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</si>
  <si>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</si>
  <si>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</si>
  <si>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</si>
  <si>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</si>
  <si>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</si>
  <si>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</si>
  <si>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</si>
  <si>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</si>
  <si>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</si>
  <si>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</si>
  <si>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</si>
  <si>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</si>
  <si>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</si>
  <si>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</si>
  <si>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</si>
  <si>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</si>
  <si>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</si>
  <si>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</si>
  <si>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</si>
  <si>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</si>
  <si>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</si>
  <si>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</si>
  <si>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</si>
  <si>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</si>
  <si>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</si>
  <si>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</si>
  <si>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</si>
  <si>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</si>
  <si>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</si>
  <si>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</si>
  <si>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</si>
  <si>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</si>
  <si>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</si>
  <si>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</si>
  <si>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</si>
  <si>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</si>
  <si>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</si>
  <si>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</si>
  <si>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</si>
  <si>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</si>
  <si>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</si>
  <si>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</si>
  <si>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</si>
  <si>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</si>
  <si>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</si>
  <si>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</si>
  <si>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</si>
  <si>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</si>
  <si>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</si>
  <si>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</si>
  <si>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</si>
  <si>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</si>
  <si>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</si>
  <si>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</si>
  <si>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</si>
  <si>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</si>
  <si>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</si>
  <si>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</si>
  <si>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</si>
  <si>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</si>
  <si>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</si>
  <si>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</si>
  <si>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</si>
  <si>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</si>
  <si>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</si>
  <si>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</si>
  <si>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</si>
  <si>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</si>
  <si>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</si>
  <si>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</si>
  <si>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</si>
  <si>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</si>
  <si>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</si>
  <si>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</si>
  <si>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</si>
  <si>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</si>
  <si>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</si>
  <si>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</si>
  <si>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</si>
  <si>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</si>
  <si>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</si>
  <si>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</si>
  <si>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</si>
  <si>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</si>
  <si>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</si>
  <si>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</si>
  <si>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</si>
  <si>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</si>
  <si>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</si>
  <si>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</si>
  <si>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</si>
  <si>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</si>
  <si>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</si>
  <si>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</si>
  <si>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</si>
  <si>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</si>
  <si>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</si>
  <si>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</si>
  <si>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</si>
  <si>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</si>
  <si>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</si>
  <si>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</si>
  <si>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</si>
  <si>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</si>
  <si>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</si>
  <si>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</si>
  <si>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</si>
  <si>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</si>
  <si>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</si>
  <si>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</si>
  <si>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</si>
  <si>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</si>
  <si>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</si>
  <si>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</si>
  <si>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</si>
  <si>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</si>
  <si>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</si>
  <si>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</si>
  <si>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</si>
  <si>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</si>
  <si>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</si>
  <si>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</si>
  <si>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</si>
  <si>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</si>
  <si>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</si>
  <si>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</si>
  <si>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</si>
  <si>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</si>
  <si>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</si>
  <si>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</si>
  <si>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</si>
  <si>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</si>
  <si>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</si>
  <si>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</si>
  <si>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</si>
  <si>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</si>
  <si>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</si>
  <si>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</si>
  <si>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</si>
  <si>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</si>
  <si>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</si>
  <si>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</si>
  <si>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</si>
  <si>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</si>
  <si>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</si>
  <si>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</si>
  <si>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</si>
  <si>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</si>
  <si>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</si>
  <si>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</si>
  <si>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</si>
  <si>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</si>
  <si>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</si>
  <si>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</si>
  <si>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</si>
  <si>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</si>
  <si>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</si>
  <si>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</si>
  <si>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</si>
  <si>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</si>
  <si>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</si>
  <si>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</si>
  <si>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</si>
  <si>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</si>
  <si>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</si>
  <si>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</si>
  <si>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</si>
  <si>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</si>
  <si>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</si>
  <si>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</si>
  <si>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</si>
  <si>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</si>
  <si>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</si>
  <si>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</si>
  <si>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</si>
  <si>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</si>
  <si>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</si>
  <si>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</si>
  <si>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</si>
  <si>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</si>
  <si>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</si>
  <si>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</si>
  <si>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</si>
  <si>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</si>
  <si>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</si>
  <si>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</si>
  <si>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</si>
  <si>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</si>
  <si>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</si>
  <si>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</si>
  <si>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</si>
  <si>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</si>
  <si>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</si>
  <si>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</si>
  <si>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</si>
  <si>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</si>
  <si>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</si>
  <si>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</si>
  <si>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</si>
  <si>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</si>
  <si>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</si>
  <si>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</si>
  <si>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</si>
  <si>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</si>
  <si>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</si>
  <si>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</si>
  <si>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</si>
  <si>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</si>
  <si>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</si>
  <si>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</si>
  <si>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</si>
  <si>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</si>
  <si>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</si>
  <si>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</si>
  <si>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</si>
  <si>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</si>
  <si>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</si>
  <si>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</si>
  <si>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</si>
  <si>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</si>
  <si>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</si>
  <si>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</si>
  <si>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</si>
  <si>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</si>
  <si>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</si>
  <si>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</si>
  <si>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</si>
  <si>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</si>
  <si>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</si>
  <si>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</si>
  <si>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</si>
  <si>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</si>
  <si>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</si>
  <si>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</si>
  <si>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</si>
  <si>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</si>
  <si>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</si>
  <si>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</si>
  <si>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</si>
  <si>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</si>
  <si>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</si>
  <si>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</si>
  <si>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</si>
  <si>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</si>
  <si>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</si>
  <si>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</si>
  <si>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</si>
  <si>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</si>
  <si>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</si>
  <si>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</si>
  <si>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</si>
  <si>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</si>
  <si>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</si>
  <si>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</si>
  <si>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</si>
  <si>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</si>
  <si>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</si>
  <si>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</si>
  <si>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</si>
  <si>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</si>
  <si>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</si>
  <si>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</si>
  <si>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</si>
  <si>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</si>
  <si>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</si>
  <si>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</si>
  <si>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</si>
  <si>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</si>
  <si>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</si>
  <si>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</si>
  <si>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</si>
  <si>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</si>
  <si>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</si>
  <si>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</si>
  <si>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</si>
  <si>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</si>
  <si>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</si>
  <si>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</si>
  <si>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</si>
  <si>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</si>
  <si>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</si>
  <si>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</si>
  <si>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</si>
  <si>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</si>
  <si>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</si>
  <si>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</si>
  <si>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</si>
  <si>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</si>
  <si>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</si>
  <si>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</si>
  <si>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</si>
  <si>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</si>
  <si>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</si>
  <si>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</si>
  <si>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</si>
  <si>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</si>
  <si>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</si>
  <si>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</si>
  <si>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</si>
  <si>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</si>
  <si>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</si>
  <si>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</si>
  <si>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</si>
  <si>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</si>
  <si>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</si>
  <si>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</si>
  <si>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</si>
  <si>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</si>
  <si>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</si>
  <si>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</si>
  <si>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</si>
  <si>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</si>
  <si>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</si>
  <si>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</si>
  <si>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</si>
  <si>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</si>
  <si>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</si>
  <si>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</si>
  <si>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</si>
  <si>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</si>
  <si>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</si>
  <si>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</si>
  <si>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</si>
  <si>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</si>
  <si>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</si>
  <si>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</si>
  <si>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</si>
  <si>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</si>
  <si>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</si>
  <si>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</si>
  <si>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</si>
  <si>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</si>
  <si>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</si>
  <si>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</si>
  <si>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</si>
  <si>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</si>
  <si>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</si>
  <si>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</si>
  <si>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</si>
  <si>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</si>
  <si>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</si>
  <si>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</si>
  <si>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</si>
  <si>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</si>
  <si>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</si>
  <si>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</si>
  <si>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</si>
  <si>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</si>
  <si>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</si>
  <si>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</si>
  <si>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</si>
  <si>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</si>
  <si>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</si>
  <si>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</si>
  <si>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</si>
  <si>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</si>
  <si>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</si>
  <si>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</si>
  <si>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</si>
  <si>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</si>
  <si>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</si>
  <si>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</si>
  <si>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</si>
  <si>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</si>
  <si>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</si>
  <si>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</si>
  <si>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</si>
  <si>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</si>
  <si>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</si>
  <si>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</si>
  <si>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</si>
  <si>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</si>
  <si>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</si>
  <si>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</si>
  <si>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</si>
  <si>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</si>
  <si>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</si>
  <si>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</si>
  <si>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</si>
  <si>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</si>
  <si>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</si>
  <si>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</si>
  <si>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</si>
  <si>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</si>
  <si>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</si>
  <si>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</si>
  <si>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</si>
  <si>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</si>
  <si>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</si>
  <si>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</si>
  <si>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</si>
  <si>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</si>
  <si>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</si>
  <si>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</si>
  <si>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</si>
  <si>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</si>
  <si>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</si>
  <si>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</si>
  <si>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</si>
  <si>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</si>
  <si>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</si>
  <si>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</si>
  <si>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</si>
  <si>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</si>
  <si>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</si>
  <si>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</si>
  <si>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</si>
  <si>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</si>
  <si>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</si>
  <si>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</si>
  <si>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</si>
  <si>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</si>
  <si>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</si>
  <si>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</si>
  <si>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</si>
  <si>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</si>
  <si>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</si>
  <si>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</si>
  <si>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</si>
  <si>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</si>
  <si>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</si>
  <si>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</si>
  <si>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</si>
  <si>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</si>
  <si>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</si>
  <si>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</si>
  <si>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</si>
  <si>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</si>
  <si>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</si>
  <si>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</si>
  <si>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</si>
  <si>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</si>
  <si>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</si>
  <si>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</si>
  <si>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</si>
  <si>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</si>
  <si>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</si>
  <si>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</si>
  <si>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</si>
  <si>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</si>
  <si>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</si>
  <si>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</si>
  <si>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</si>
  <si>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</si>
  <si>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</si>
  <si>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</si>
  <si>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</si>
  <si>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</si>
  <si>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</si>
  <si>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</si>
  <si>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</si>
  <si>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</si>
  <si>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</si>
  <si>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</si>
  <si>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</si>
  <si>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</si>
  <si>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</si>
  <si>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</si>
  <si>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</si>
  <si>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</si>
  <si>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</si>
  <si>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</si>
  <si>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</si>
  <si>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</si>
  <si>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</si>
  <si>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</si>
  <si>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</si>
  <si>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</si>
  <si>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</si>
  <si>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</si>
  <si>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</si>
  <si>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</si>
  <si>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</si>
  <si>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</si>
  <si>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</si>
  <si>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</si>
  <si>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</si>
  <si>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</si>
  <si>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</si>
  <si>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</si>
  <si>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</si>
  <si>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</si>
  <si>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</si>
  <si>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</si>
  <si>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</si>
  <si>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</si>
  <si>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</si>
  <si>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</si>
  <si>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</si>
  <si>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</si>
  <si>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</si>
  <si>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</si>
  <si>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</si>
  <si>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</si>
  <si>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</si>
  <si>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</si>
  <si>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</si>
  <si>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</si>
  <si>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</si>
  <si>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</si>
  <si>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</si>
  <si>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</si>
  <si>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</si>
  <si>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</si>
  <si>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</si>
  <si>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</si>
  <si>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</si>
  <si>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</si>
  <si>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</si>
  <si>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</si>
  <si>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</si>
  <si>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</si>
  <si>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</si>
  <si>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</si>
  <si>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</si>
  <si>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</si>
  <si>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</si>
  <si>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</si>
  <si>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</si>
  <si>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</si>
  <si>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</si>
  <si>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</si>
  <si>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</si>
  <si>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</si>
  <si>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</si>
  <si>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</si>
  <si>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</si>
  <si>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</si>
  <si>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</si>
  <si>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</si>
  <si>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</si>
  <si>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</si>
  <si>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</si>
  <si>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</si>
  <si>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</si>
  <si>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</si>
  <si>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</si>
  <si>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</si>
  <si>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</si>
  <si>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</si>
  <si>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</si>
  <si>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</si>
  <si>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</si>
  <si>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</si>
  <si>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</si>
  <si>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</si>
  <si>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</si>
  <si>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</si>
  <si>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</si>
  <si>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</si>
  <si>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</si>
  <si>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</si>
  <si>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</si>
  <si>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</si>
  <si>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</si>
  <si>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</si>
  <si>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</si>
  <si>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</si>
  <si>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</si>
  <si>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</si>
  <si>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</si>
  <si>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</si>
  <si>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</si>
  <si>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</si>
  <si>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</si>
  <si>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</si>
  <si>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</si>
  <si>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</si>
  <si>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</si>
  <si>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</si>
  <si>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</si>
  <si>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</si>
  <si>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</si>
  <si>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</si>
  <si>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</si>
  <si>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</si>
  <si>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</si>
  <si>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</si>
  <si>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</si>
  <si>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</si>
  <si>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</si>
  <si>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</si>
  <si>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</si>
  <si>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</si>
  <si>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</si>
  <si>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</si>
  <si>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</si>
  <si>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</si>
  <si>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</si>
  <si>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</si>
  <si>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</si>
  <si>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</si>
  <si>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</si>
  <si>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</si>
  <si>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</si>
  <si>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</si>
  <si>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</si>
  <si>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</si>
  <si>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</si>
  <si>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</si>
  <si>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</si>
  <si>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</si>
  <si>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</si>
  <si>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</si>
  <si>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</si>
  <si>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</si>
  <si>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</si>
  <si>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</si>
  <si>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</si>
  <si>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</si>
  <si>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</si>
  <si>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</si>
  <si>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</si>
  <si>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</si>
  <si>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</si>
  <si>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</si>
  <si>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</si>
  <si>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</si>
  <si>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</si>
  <si>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</si>
  <si>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</si>
  <si>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</si>
  <si>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</si>
  <si>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</si>
  <si>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</si>
  <si>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</si>
  <si>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</si>
  <si>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</si>
  <si>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</si>
  <si>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</si>
  <si>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</si>
  <si>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</si>
  <si>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</si>
  <si>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</si>
  <si>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</si>
  <si>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</si>
  <si>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</si>
  <si>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</si>
  <si>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</si>
  <si>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</si>
  <si>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</si>
  <si>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</si>
  <si>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</si>
  <si>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</si>
  <si>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</si>
  <si>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</si>
  <si>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</si>
  <si>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</si>
  <si>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</si>
  <si>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</si>
  <si>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</si>
  <si>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</si>
  <si>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</si>
  <si>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</si>
  <si>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</si>
  <si>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</si>
  <si>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</si>
  <si>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</si>
  <si>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</si>
  <si>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</si>
  <si>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</si>
  <si>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</si>
  <si>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</si>
  <si>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</si>
  <si>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</si>
  <si>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</si>
  <si>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</si>
  <si>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</si>
  <si>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</si>
  <si>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</si>
  <si>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</si>
  <si>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</si>
  <si>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</si>
  <si>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</si>
  <si>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</si>
  <si>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</si>
  <si>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</si>
  <si>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</si>
  <si>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</si>
  <si>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</si>
  <si>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</si>
  <si>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</si>
  <si>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</si>
  <si>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</si>
  <si>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</si>
  <si>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</si>
  <si>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</si>
  <si>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</si>
  <si>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</si>
  <si>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</si>
  <si>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</si>
  <si>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</si>
  <si>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</si>
  <si>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</si>
  <si>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</si>
  <si>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</si>
  <si>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</si>
  <si>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</si>
  <si>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</si>
  <si>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</si>
  <si>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</si>
  <si>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</si>
  <si>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</si>
  <si>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</si>
  <si>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</si>
  <si>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</si>
  <si>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</si>
  <si>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</si>
  <si>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</si>
  <si>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</si>
  <si>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</si>
  <si>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</si>
  <si>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</si>
  <si>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</si>
  <si>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</si>
  <si>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</si>
  <si>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</si>
  <si>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</si>
  <si>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</si>
  <si>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</si>
  <si>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</si>
  <si>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</si>
  <si>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</si>
  <si>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</si>
  <si>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</si>
  <si>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</si>
  <si>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</si>
  <si>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</si>
  <si>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</si>
  <si>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</si>
  <si>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</si>
  <si>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</si>
  <si>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</si>
  <si>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</si>
  <si>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</si>
  <si>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</si>
  <si>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</si>
  <si>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</si>
  <si>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</si>
  <si>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</si>
  <si>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</si>
  <si>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</si>
  <si>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</si>
  <si>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</si>
  <si>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</si>
  <si>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</si>
  <si>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</si>
  <si>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</si>
  <si>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</si>
  <si>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</si>
  <si>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</si>
  <si>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</si>
  <si>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</si>
  <si>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</si>
  <si>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</si>
  <si>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</si>
  <si>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</si>
  <si>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</si>
  <si>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</si>
  <si>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</si>
  <si>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</si>
  <si>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</si>
  <si>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</si>
  <si>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</si>
  <si>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</si>
  <si>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</si>
  <si>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</si>
  <si>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</si>
  <si>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</si>
  <si>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</si>
  <si>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</si>
  <si>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</si>
  <si>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</si>
  <si>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</si>
  <si>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</si>
  <si>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</si>
  <si>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</si>
  <si>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</si>
  <si>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</si>
  <si>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</si>
  <si>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</si>
  <si>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</si>
  <si>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</si>
  <si>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</si>
  <si>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</si>
  <si>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</si>
  <si>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</si>
  <si>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</si>
  <si>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</si>
  <si>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</si>
  <si>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</si>
  <si>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</si>
  <si>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</si>
  <si>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</si>
  <si>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</si>
  <si>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</si>
  <si>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</si>
  <si>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</si>
  <si>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</si>
  <si>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</si>
  <si>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</si>
  <si>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</si>
  <si>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</si>
  <si>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</si>
  <si>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</si>
  <si>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</si>
  <si>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</si>
  <si>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</si>
  <si>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</si>
  <si>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</si>
  <si>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</si>
  <si>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</si>
  <si>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</si>
  <si>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</si>
  <si>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</si>
  <si>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</si>
  <si>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</si>
  <si>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</si>
  <si>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</si>
  <si>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</si>
  <si>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</si>
  <si>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</si>
  <si>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</si>
  <si>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</si>
  <si>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</si>
  <si>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</si>
  <si>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</si>
  <si>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</si>
  <si>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</si>
  <si>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</si>
  <si>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</si>
  <si>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</si>
  <si>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</si>
  <si>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</si>
  <si>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</si>
  <si>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</si>
  <si>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</si>
  <si>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</si>
  <si>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</si>
  <si>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</si>
  <si>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</si>
  <si>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</si>
  <si>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</si>
  <si>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</si>
  <si>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</si>
  <si>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</si>
  <si>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</si>
  <si>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</si>
  <si>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</si>
  <si>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</si>
  <si>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</si>
  <si>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</si>
  <si>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</si>
  <si>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</si>
  <si>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</si>
  <si>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</si>
  <si>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</si>
  <si>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</si>
  <si>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</si>
  <si>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</si>
  <si>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</si>
  <si>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</si>
  <si>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</si>
  <si>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</si>
  <si>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</si>
  <si>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</si>
  <si>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</si>
  <si>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</si>
  <si>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</si>
  <si>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</si>
  <si>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</si>
  <si>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</si>
  <si>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</si>
  <si>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</si>
  <si>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</si>
  <si>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</si>
  <si>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</si>
  <si>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</si>
  <si>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</si>
  <si>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</si>
  <si>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</si>
  <si>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</si>
  <si>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</si>
  <si>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</si>
  <si>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</si>
  <si>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</si>
  <si>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</si>
  <si>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</si>
  <si>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</si>
  <si>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</si>
  <si>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</si>
  <si>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</si>
  <si>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</si>
  <si>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</si>
  <si>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</si>
  <si>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</si>
  <si>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</si>
  <si>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</si>
  <si>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</si>
  <si>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</si>
  <si>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</si>
  <si>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</si>
  <si>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</si>
  <si>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</si>
  <si>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</si>
  <si>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</si>
  <si>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</si>
  <si>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</si>
  <si>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</si>
  <si>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</si>
  <si>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</si>
  <si>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</si>
  <si>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</si>
  <si>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</si>
  <si>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</si>
  <si>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</si>
  <si>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</si>
  <si>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</si>
  <si>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</si>
  <si>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</si>
  <si>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</si>
  <si>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</si>
  <si>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</si>
  <si>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</si>
  <si>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</si>
  <si>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</si>
  <si>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</si>
  <si>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</si>
  <si>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</si>
  <si>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</si>
  <si>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</si>
  <si>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</si>
  <si>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</si>
  <si>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</si>
  <si>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</si>
  <si>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</si>
  <si>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</si>
  <si>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</si>
  <si>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</si>
  <si>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</si>
  <si>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</si>
  <si>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</si>
  <si>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</si>
  <si>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</si>
  <si>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</si>
  <si>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</si>
  <si>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</si>
  <si>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</si>
  <si>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</si>
  <si>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</si>
  <si>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</si>
  <si>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</si>
  <si>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</si>
  <si>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</si>
  <si>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</si>
  <si>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</si>
  <si>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</si>
  <si>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</si>
  <si>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</si>
  <si>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</si>
  <si>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</si>
  <si>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</si>
  <si>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</si>
  <si>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</si>
  <si>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</si>
  <si>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</si>
  <si>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</si>
  <si>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</si>
  <si>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</si>
  <si>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</si>
  <si>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</si>
  <si>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</si>
  <si>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</si>
  <si>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</si>
  <si>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</si>
  <si>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</si>
  <si>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</si>
  <si>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</si>
  <si>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</si>
  <si>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</si>
  <si>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</si>
  <si>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</si>
  <si>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</si>
  <si>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</si>
  <si>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</si>
  <si>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</si>
  <si>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</si>
  <si>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</si>
  <si>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</si>
  <si>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</si>
  <si>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</si>
  <si>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</si>
  <si>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</si>
  <si>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</si>
  <si>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</si>
  <si>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</si>
  <si>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</si>
  <si>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</si>
  <si>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</si>
  <si>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</si>
  <si>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</si>
  <si>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</si>
  <si>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</si>
  <si>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</si>
  <si>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</si>
  <si>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</si>
  <si>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</si>
  <si>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</si>
  <si>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</si>
  <si>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</si>
  <si>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</si>
  <si>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</si>
  <si>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</si>
  <si>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</si>
  <si>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</si>
  <si>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</si>
  <si>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</si>
  <si>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</si>
  <si>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</si>
  <si>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</si>
  <si>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</si>
  <si>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</si>
  <si>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</si>
  <si>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</si>
  <si>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</si>
  <si>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</si>
  <si>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</si>
  <si>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</si>
  <si>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</si>
  <si>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</si>
  <si>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</si>
  <si>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</si>
  <si>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</si>
  <si>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</si>
  <si>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</si>
  <si>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</si>
  <si>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</si>
  <si>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</si>
  <si>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</si>
  <si>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</si>
  <si>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</si>
  <si>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</si>
  <si>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</si>
  <si>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</si>
  <si>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</si>
  <si>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</si>
  <si>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</si>
  <si>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</si>
  <si>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</si>
  <si>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</si>
  <si>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</si>
  <si>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</si>
  <si>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</si>
  <si>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</si>
  <si>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</si>
  <si>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</si>
  <si>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</si>
  <si>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</si>
  <si>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</si>
  <si>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</si>
  <si>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</si>
  <si>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</si>
  <si>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</si>
  <si>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</si>
  <si>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</si>
  <si>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</si>
  <si>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</si>
  <si>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</si>
  <si>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</si>
  <si>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</si>
  <si>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</si>
  <si>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</si>
  <si>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</si>
  <si>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</si>
  <si>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</si>
  <si>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</si>
  <si>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</si>
  <si>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</si>
  <si>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</si>
  <si>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</si>
  <si>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</si>
  <si>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</si>
  <si>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</si>
  <si>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</si>
  <si>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</si>
  <si>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</si>
  <si>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</si>
  <si>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</si>
  <si>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</si>
  <si>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</si>
  <si>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</si>
  <si>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</si>
  <si>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</si>
  <si>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</si>
  <si>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</si>
  <si>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</si>
  <si>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</si>
  <si>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</si>
  <si>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</si>
  <si>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</si>
  <si>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</si>
  <si>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</si>
  <si>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</si>
  <si>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</si>
  <si>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</si>
  <si>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</si>
  <si>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</si>
  <si>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</si>
  <si>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</si>
  <si>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</si>
  <si>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</si>
  <si>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</si>
  <si>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</si>
  <si>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</si>
  <si>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</si>
  <si>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</si>
  <si>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</si>
  <si>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</si>
  <si>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</si>
  <si>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</si>
  <si>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</si>
  <si>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</si>
  <si>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</si>
  <si>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</si>
  <si>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</si>
  <si>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</si>
  <si>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</si>
  <si>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</si>
  <si>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</si>
  <si>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</si>
  <si>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</si>
  <si>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</si>
  <si>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</si>
  <si>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</si>
  <si>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</si>
  <si>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</si>
  <si>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</si>
  <si>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</si>
  <si>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</si>
  <si>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</si>
  <si>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</si>
  <si>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</si>
  <si>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</si>
  <si>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</si>
  <si>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</si>
  <si>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</si>
  <si>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</si>
  <si>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</si>
  <si>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</si>
  <si>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</si>
  <si>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</si>
  <si>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</si>
  <si>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</si>
  <si>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</si>
  <si>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</si>
  <si>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</si>
  <si>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</si>
  <si>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</si>
  <si>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</si>
  <si>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</si>
  <si>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</si>
  <si>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</si>
  <si>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</si>
  <si>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</si>
  <si>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</si>
  <si>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</si>
  <si>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</si>
  <si>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</si>
  <si>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</si>
  <si>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</si>
  <si>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</si>
  <si>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</si>
  <si>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</si>
  <si>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</si>
  <si>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</si>
  <si>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</si>
  <si>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</si>
  <si>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</si>
  <si>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</si>
  <si>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</si>
  <si>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</si>
  <si>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</si>
  <si>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</si>
  <si>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</si>
  <si>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</si>
  <si>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</si>
  <si>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</si>
  <si>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</si>
  <si>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</si>
  <si>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</si>
  <si>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</si>
  <si>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</si>
  <si>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</si>
  <si>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</si>
  <si>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</si>
  <si>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</si>
  <si>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</si>
  <si>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</si>
  <si>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</si>
  <si>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</si>
  <si>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</si>
  <si>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</si>
  <si>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</si>
  <si>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</si>
  <si>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</si>
  <si>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</si>
  <si>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</si>
  <si>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</si>
  <si>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</si>
  <si>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</si>
  <si>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</si>
  <si>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</si>
  <si>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</si>
  <si>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</si>
  <si>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</si>
  <si>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</si>
  <si>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</si>
  <si>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</si>
  <si>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</si>
  <si>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</si>
  <si>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</si>
  <si>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</si>
  <si>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</si>
  <si>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</si>
  <si>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</si>
  <si>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</si>
  <si>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</si>
  <si>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</si>
  <si>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</si>
  <si>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</si>
  <si>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</si>
  <si>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</si>
  <si>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</si>
  <si>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</si>
  <si>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</si>
  <si>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</si>
  <si>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</si>
  <si>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</si>
  <si>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</si>
  <si>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</si>
  <si>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</si>
  <si>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</si>
  <si>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</si>
  <si>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</si>
  <si>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</si>
  <si>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</si>
  <si>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</si>
  <si>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</si>
  <si>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</si>
  <si>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</si>
  <si>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</si>
  <si>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</si>
  <si>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</si>
  <si>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</si>
  <si>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</si>
  <si>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</si>
  <si>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</si>
  <si>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</si>
  <si>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</si>
  <si>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</si>
  <si>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</si>
  <si>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</si>
  <si>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</si>
  <si>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</si>
  <si>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</si>
  <si>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</si>
  <si>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</si>
  <si>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</si>
  <si>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</si>
  <si>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</si>
  <si>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</si>
  <si>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</si>
  <si>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</si>
  <si>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</si>
  <si>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</si>
  <si>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</si>
  <si>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</si>
  <si>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</si>
  <si>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</si>
  <si>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</si>
  <si>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</si>
  <si>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</si>
  <si>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</si>
  <si>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</si>
  <si>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</si>
  <si>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</si>
  <si>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</si>
  <si>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</si>
  <si>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</si>
  <si>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</si>
  <si>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</si>
  <si>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</si>
  <si>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</si>
  <si>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</si>
  <si>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</si>
  <si>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</si>
  <si>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</si>
  <si>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</si>
  <si>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</si>
  <si>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</si>
  <si>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</si>
  <si>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</si>
  <si>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</si>
  <si>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</si>
  <si>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</si>
  <si>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</si>
  <si>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</si>
  <si>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</si>
  <si>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</si>
  <si>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</si>
  <si>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</si>
  <si>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</si>
  <si>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</si>
  <si>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</si>
  <si>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</si>
  <si>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</si>
  <si>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</si>
  <si>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</si>
  <si>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</si>
  <si>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</si>
  <si>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</si>
  <si>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</si>
  <si>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</si>
  <si>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</si>
  <si>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</si>
  <si>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</si>
  <si>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</si>
  <si>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</si>
  <si>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</si>
  <si>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</si>
  <si>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</si>
  <si>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</si>
  <si>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</si>
  <si>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</si>
  <si>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</si>
  <si>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</si>
  <si>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</si>
  <si>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</si>
  <si>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</si>
  <si>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</si>
  <si>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</si>
  <si>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</si>
  <si>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</si>
  <si>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</si>
  <si>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</si>
  <si>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</si>
  <si>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</si>
  <si>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</si>
  <si>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</si>
  <si>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</si>
  <si>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</si>
  <si>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</si>
  <si>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</si>
  <si>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</si>
  <si>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</si>
  <si>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</si>
  <si>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</si>
  <si>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</si>
  <si>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</si>
  <si>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</si>
  <si>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</si>
  <si>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</si>
  <si>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</si>
  <si>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</si>
  <si>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</si>
  <si>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</si>
  <si>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</si>
  <si>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</si>
  <si>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</si>
  <si>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</si>
  <si>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</si>
  <si>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</si>
  <si>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</si>
  <si>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</si>
  <si>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</si>
  <si>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</si>
  <si>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</si>
  <si>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</si>
  <si>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</si>
  <si>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</si>
  <si>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</si>
  <si>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</si>
  <si>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</si>
  <si>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</si>
  <si>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</si>
  <si>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</si>
  <si>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</si>
  <si>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</si>
  <si>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</si>
  <si>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</si>
  <si>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</si>
  <si>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</si>
  <si>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</si>
  <si>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</si>
  <si>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</si>
  <si>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</si>
  <si>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</si>
  <si>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</si>
  <si>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</si>
  <si>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</si>
  <si>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</si>
  <si>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</si>
  <si>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</si>
  <si>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</si>
  <si>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</si>
  <si>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</si>
  <si>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</si>
  <si>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</si>
  <si>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</si>
  <si>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</si>
  <si>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</si>
  <si>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</si>
  <si>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</si>
  <si>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</si>
  <si>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</si>
  <si>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</si>
  <si>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</si>
  <si>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</si>
  <si>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</si>
  <si>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</si>
  <si>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</si>
  <si>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</si>
  <si>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</si>
  <si>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</si>
  <si>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</si>
  <si>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</si>
  <si>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</si>
  <si>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</si>
  <si>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</si>
  <si>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</si>
  <si>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</si>
  <si>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</si>
  <si>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</si>
  <si>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</si>
  <si>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</si>
  <si>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</si>
  <si>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</si>
  <si>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</si>
  <si>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</si>
  <si>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</si>
  <si>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</si>
  <si>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</si>
  <si>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</si>
  <si>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</si>
  <si>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</si>
  <si>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</si>
  <si>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</si>
  <si>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</si>
  <si>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</si>
  <si>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</si>
  <si>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</si>
  <si>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</si>
  <si>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</si>
  <si>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</si>
  <si>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</si>
  <si>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</si>
  <si>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</si>
  <si>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</si>
  <si>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</si>
  <si>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</si>
  <si>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</si>
  <si>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</si>
  <si>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</si>
  <si>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</si>
  <si>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</si>
  <si>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</si>
  <si>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</si>
  <si>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</si>
  <si>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</si>
  <si>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</si>
  <si>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</si>
  <si>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</si>
  <si>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</si>
  <si>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</si>
  <si>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</si>
  <si>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</si>
  <si>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</si>
  <si>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</si>
  <si>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</si>
  <si>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</si>
  <si>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</si>
  <si>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</si>
  <si>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</si>
  <si>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</si>
  <si>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</si>
  <si>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</si>
  <si>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</si>
  <si>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</si>
  <si>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</si>
  <si>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</si>
  <si>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</si>
  <si>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</si>
  <si>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</si>
  <si>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</si>
  <si>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</si>
  <si>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</si>
  <si>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</si>
  <si>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</si>
  <si>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</si>
  <si>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</si>
  <si>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</si>
  <si>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</si>
  <si>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</si>
  <si>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</si>
  <si>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</si>
  <si>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</si>
  <si>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</si>
  <si>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</si>
  <si>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</si>
  <si>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</si>
  <si>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</si>
  <si>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</si>
  <si>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</si>
  <si>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</si>
  <si>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</si>
  <si>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</si>
  <si>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</si>
  <si>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</si>
  <si>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</si>
  <si>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</si>
  <si>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</si>
  <si>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</si>
  <si>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</si>
  <si>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</si>
  <si>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</si>
  <si>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</si>
  <si>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</si>
  <si>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</si>
  <si>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</si>
  <si>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</si>
  <si>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</si>
  <si>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</si>
  <si>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</si>
  <si>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</si>
  <si>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</si>
  <si>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</si>
  <si>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</si>
  <si>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</si>
  <si>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</si>
  <si>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</si>
  <si>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</si>
  <si>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</si>
  <si>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</si>
  <si>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</si>
  <si>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</si>
  <si>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</si>
  <si>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</si>
  <si>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</si>
  <si>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</si>
  <si>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</si>
  <si>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</si>
  <si>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</si>
  <si>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</si>
  <si>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</si>
  <si>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</si>
  <si>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</si>
  <si>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</si>
  <si>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</si>
  <si>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</si>
  <si>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</si>
  <si>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</si>
  <si>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</si>
  <si>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</si>
  <si>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</si>
  <si>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</si>
  <si>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</si>
  <si>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</si>
  <si>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</si>
  <si>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</si>
  <si>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</si>
  <si>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</si>
  <si>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</si>
  <si>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</si>
  <si>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</si>
  <si>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</si>
  <si>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</si>
  <si>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</si>
  <si>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</si>
  <si>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</si>
  <si>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</si>
  <si>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</si>
  <si>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</si>
  <si>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</si>
  <si>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</si>
  <si>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</si>
  <si>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</si>
  <si>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</si>
  <si>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</si>
  <si>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</si>
  <si>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</si>
  <si>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</si>
  <si>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</si>
  <si>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</si>
  <si>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</si>
  <si>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</si>
  <si>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</si>
  <si>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</si>
  <si>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</si>
  <si>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</si>
  <si>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</si>
  <si>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</si>
  <si>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</si>
  <si>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</si>
  <si>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</si>
  <si>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</si>
  <si>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</si>
  <si>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</si>
  <si>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</si>
  <si>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</si>
  <si>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</si>
  <si>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</si>
  <si>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</si>
  <si>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</si>
  <si>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</si>
  <si>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</si>
  <si>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</si>
  <si>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</si>
  <si>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</si>
  <si>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</si>
  <si>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</si>
  <si>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</si>
  <si>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</si>
  <si>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</si>
  <si>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</si>
  <si>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</si>
  <si>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</si>
  <si>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</si>
  <si>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</si>
  <si>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</si>
  <si>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</si>
  <si>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</si>
  <si>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</si>
  <si>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</si>
  <si>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</si>
  <si>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</si>
  <si>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</si>
  <si>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</si>
  <si>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</si>
  <si>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</si>
  <si>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</si>
  <si>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</si>
  <si>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</si>
  <si>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</si>
  <si>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</si>
  <si>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</si>
  <si>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</si>
  <si>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</si>
  <si>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</si>
  <si>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</si>
  <si>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</si>
  <si>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</si>
  <si>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</si>
  <si>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</si>
  <si>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</si>
  <si>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</si>
  <si>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</si>
  <si>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</si>
  <si>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</si>
  <si>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</si>
  <si>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</si>
  <si>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</si>
  <si>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</si>
  <si>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</si>
  <si>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</si>
  <si>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</si>
  <si>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</si>
  <si>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</si>
  <si>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</si>
  <si>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</si>
  <si>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</si>
  <si>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</si>
  <si>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</si>
  <si>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</si>
  <si>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</si>
  <si>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</si>
  <si>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</si>
  <si>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</si>
  <si>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</si>
  <si>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</si>
  <si>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</si>
  <si>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</si>
  <si>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</si>
  <si>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</si>
  <si>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</si>
  <si>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</si>
  <si>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</si>
  <si>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</si>
  <si>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</si>
  <si>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</si>
  <si>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</si>
  <si>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</si>
  <si>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</si>
  <si>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</si>
  <si>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</si>
  <si>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</si>
  <si>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</si>
  <si>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</si>
  <si>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</si>
  <si>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</si>
  <si>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</si>
  <si>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</si>
  <si>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</si>
  <si>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</si>
  <si>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</si>
  <si>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</si>
  <si>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</si>
  <si>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</si>
  <si>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</si>
  <si>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</si>
  <si>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</si>
  <si>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</si>
  <si>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</si>
  <si>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</si>
  <si>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</si>
  <si>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</si>
  <si>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</si>
  <si>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</si>
  <si>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</si>
  <si>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</si>
  <si>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</si>
  <si>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</si>
  <si>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</si>
  <si>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</si>
  <si>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</si>
  <si>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</si>
  <si>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</si>
  <si>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</si>
  <si>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</si>
  <si>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</si>
  <si>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</si>
  <si>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</si>
  <si>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</si>
  <si>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</si>
  <si>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</si>
  <si>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</si>
  <si>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</si>
  <si>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</si>
  <si>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</si>
  <si>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</si>
  <si>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</si>
  <si>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</si>
  <si>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</si>
  <si>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</si>
  <si>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</si>
  <si>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</si>
  <si>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</si>
  <si>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</si>
  <si>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</si>
  <si>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</si>
  <si>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</si>
  <si>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</si>
  <si>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</si>
  <si>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</si>
  <si>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</si>
  <si>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</si>
  <si>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</si>
  <si>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</si>
  <si>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</si>
  <si>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</si>
  <si>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</si>
  <si>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</si>
  <si>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</si>
  <si>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</si>
  <si>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</si>
  <si>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</si>
  <si>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</si>
  <si>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</si>
  <si>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</si>
  <si>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</si>
  <si>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</si>
  <si>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</si>
  <si>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</si>
  <si>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</si>
  <si>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</si>
  <si>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</si>
  <si>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</si>
  <si>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</si>
  <si>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</si>
  <si>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</si>
  <si>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</si>
  <si>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</si>
  <si>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</si>
  <si>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</si>
  <si>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</si>
  <si>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</si>
  <si>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</si>
  <si>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</si>
  <si>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</si>
  <si>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</si>
  <si>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</si>
  <si>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</si>
  <si>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</si>
  <si>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</si>
  <si>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</si>
  <si>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</si>
  <si>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</si>
  <si>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</si>
  <si>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</si>
  <si>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</si>
  <si>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</si>
  <si>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</si>
  <si>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</si>
  <si>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</si>
  <si>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</si>
  <si>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</si>
  <si>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</si>
  <si>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</si>
  <si>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</si>
  <si>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</si>
  <si>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</si>
  <si>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</si>
  <si>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</si>
  <si>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</si>
  <si>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</si>
  <si>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</si>
  <si>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</si>
  <si>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</si>
  <si>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</si>
  <si>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</si>
  <si>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</si>
  <si>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</si>
  <si>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</si>
  <si>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</si>
  <si>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</si>
  <si>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</si>
  <si>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</si>
  <si>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</si>
  <si>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</si>
  <si>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</si>
  <si>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</si>
  <si>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</si>
  <si>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</si>
  <si>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</si>
  <si>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</si>
  <si>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</si>
  <si>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</si>
  <si>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</si>
  <si>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</si>
  <si>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</si>
  <si>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</si>
  <si>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</si>
  <si>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</si>
  <si>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</si>
  <si>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</si>
  <si>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</si>
  <si>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</si>
  <si>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</si>
  <si>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</si>
  <si>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</si>
  <si>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</si>
  <si>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</si>
  <si>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</si>
  <si>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</si>
  <si>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</si>
  <si>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</si>
  <si>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</si>
  <si>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</si>
  <si>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</si>
  <si>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</si>
  <si>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</si>
  <si>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</si>
  <si>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</si>
  <si>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</si>
  <si>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</si>
  <si>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</si>
  <si>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</si>
  <si>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</si>
  <si>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</si>
  <si>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</si>
  <si>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</si>
  <si>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</si>
  <si>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</si>
  <si>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</si>
  <si>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</si>
  <si>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</si>
  <si>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</si>
  <si>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</si>
  <si>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</si>
  <si>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</si>
  <si>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</si>
  <si>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</si>
  <si>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</si>
  <si>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</si>
  <si>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</si>
  <si>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</si>
  <si>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</si>
  <si>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</si>
  <si>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</si>
  <si>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</si>
  <si>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</si>
  <si>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</si>
  <si>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</si>
  <si>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</si>
  <si>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</si>
  <si>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</si>
  <si>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</si>
  <si>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</si>
  <si>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</si>
  <si>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</si>
  <si>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</si>
  <si>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</si>
  <si>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</si>
  <si>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</si>
  <si>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</si>
  <si>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</si>
  <si>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</si>
  <si>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</si>
  <si>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</si>
  <si>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</si>
  <si>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</si>
  <si>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</si>
  <si>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</si>
  <si>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</si>
  <si>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</si>
  <si>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</si>
  <si>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</si>
  <si>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</si>
  <si>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</si>
  <si>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</si>
  <si>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</si>
  <si>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</si>
  <si>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</si>
  <si>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</si>
  <si>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</si>
  <si>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</si>
  <si>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</si>
  <si>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</si>
  <si>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</si>
  <si>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</si>
  <si>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</si>
  <si>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</si>
  <si>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</si>
  <si>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</si>
  <si>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</si>
  <si>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</si>
  <si>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</si>
  <si>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</si>
  <si>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</si>
  <si>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</si>
  <si>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</si>
  <si>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</si>
  <si>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</si>
  <si>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</si>
  <si>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</si>
  <si>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</si>
  <si>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</si>
  <si>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</si>
  <si>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</si>
  <si>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</si>
  <si>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</si>
  <si>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</si>
  <si>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</si>
  <si>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</si>
  <si>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</si>
  <si>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</si>
  <si>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</si>
  <si>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</si>
  <si>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</si>
  <si>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</si>
  <si>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</si>
  <si>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</si>
  <si>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</si>
  <si>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</si>
  <si>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</si>
  <si>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</si>
  <si>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</si>
  <si>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</si>
  <si>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</si>
  <si>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</si>
  <si>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</si>
  <si>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</si>
  <si>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</si>
  <si>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</si>
  <si>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</si>
  <si>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</si>
  <si>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</si>
  <si>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</si>
  <si>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</si>
  <si>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</si>
  <si>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</si>
  <si>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</si>
  <si>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</si>
  <si>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</si>
  <si>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</si>
  <si>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</si>
  <si>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</si>
  <si>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</si>
  <si>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</si>
  <si>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</si>
  <si>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</si>
  <si>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</si>
  <si>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</si>
  <si>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</si>
  <si>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</si>
  <si>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</si>
  <si>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</si>
  <si>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</si>
  <si>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</si>
  <si>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</si>
  <si>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</si>
  <si>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</si>
  <si>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</si>
  <si>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</si>
  <si>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</si>
  <si>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</si>
  <si>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</si>
  <si>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</si>
  <si>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</si>
  <si>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</si>
  <si>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</si>
  <si>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</si>
  <si>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</si>
  <si>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</si>
  <si>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</si>
  <si>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</si>
  <si>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</si>
  <si>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</si>
  <si>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</si>
  <si>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</si>
  <si>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</si>
  <si>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</si>
  <si>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</si>
  <si>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</si>
  <si>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</si>
  <si>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</si>
  <si>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</si>
  <si>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</si>
  <si>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</si>
  <si>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</si>
  <si>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</si>
  <si>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</si>
  <si>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</si>
  <si>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</si>
  <si>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</si>
  <si>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</si>
  <si>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</si>
  <si>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</si>
  <si>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</si>
  <si>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</si>
  <si>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</si>
  <si>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</si>
  <si>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</si>
  <si>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</si>
  <si>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</si>
  <si>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</si>
  <si>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</si>
  <si>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</si>
  <si>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</si>
  <si>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</si>
  <si>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</si>
  <si>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</si>
  <si>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</si>
  <si>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</si>
  <si>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</si>
  <si>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</si>
  <si>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</si>
  <si>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</si>
  <si>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</si>
  <si>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</si>
  <si>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</si>
  <si>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</si>
  <si>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</si>
  <si>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</si>
  <si>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</si>
  <si>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</si>
  <si>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</si>
  <si>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</si>
  <si>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</si>
  <si>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</si>
  <si>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</si>
  <si>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</si>
  <si>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</si>
  <si>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</si>
  <si>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</si>
  <si>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</si>
  <si>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</si>
  <si>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</si>
  <si>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</si>
  <si>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</si>
  <si>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</si>
  <si>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</si>
  <si>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</si>
  <si>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</si>
  <si>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</si>
  <si>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</si>
  <si>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</si>
  <si>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</si>
  <si>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</si>
  <si>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</si>
  <si>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</si>
  <si>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</si>
  <si>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</si>
  <si>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</si>
  <si>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</si>
  <si>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</si>
  <si>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</si>
  <si>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</si>
  <si>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</si>
  <si>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</si>
  <si>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</si>
  <si>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</si>
  <si>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</si>
  <si>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</si>
  <si>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</si>
  <si>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</si>
  <si>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</si>
  <si>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</si>
  <si>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</si>
  <si>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</si>
  <si>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</si>
  <si>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</si>
  <si>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</si>
  <si>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</si>
  <si>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</si>
  <si>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</si>
  <si>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</si>
  <si>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</si>
  <si>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</si>
  <si>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</si>
  <si>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</si>
  <si>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</si>
  <si>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</si>
  <si>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</si>
  <si>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</si>
  <si>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</si>
  <si>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</si>
  <si>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</si>
  <si>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</si>
  <si>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</si>
  <si>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</si>
  <si>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</si>
  <si>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</si>
  <si>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</si>
  <si>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</si>
  <si>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</si>
  <si>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</si>
  <si>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</si>
  <si>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</si>
  <si>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</si>
  <si>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</si>
  <si>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</si>
  <si>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</si>
  <si>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</si>
  <si>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</si>
  <si>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</si>
  <si>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</si>
  <si>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</si>
  <si>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</si>
  <si>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</si>
  <si>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</si>
  <si>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</si>
  <si>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</si>
  <si>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</si>
  <si>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</si>
  <si>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</si>
  <si>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</si>
  <si>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</si>
  <si>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</si>
  <si>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</si>
  <si>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</si>
  <si>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</si>
  <si>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</si>
  <si>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</si>
  <si>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</si>
  <si>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</si>
  <si>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</si>
  <si>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</si>
  <si>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</si>
  <si>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</si>
  <si>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</si>
  <si>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</si>
  <si>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</si>
  <si>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</si>
  <si>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</si>
  <si>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</si>
  <si>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</si>
  <si>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</si>
  <si>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</si>
  <si>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</si>
  <si>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</si>
  <si>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</si>
  <si>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</si>
  <si>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</si>
  <si>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</si>
  <si>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</si>
  <si>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</si>
  <si>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</si>
  <si>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</si>
  <si>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</si>
  <si>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</si>
  <si>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</si>
  <si>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</si>
  <si>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</si>
  <si>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</si>
  <si>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</si>
  <si>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</si>
  <si>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</si>
  <si>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</si>
  <si>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</si>
  <si>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</si>
  <si>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</si>
  <si>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</si>
  <si>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</si>
  <si>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</si>
  <si>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</si>
  <si>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</si>
  <si>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</si>
  <si>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</si>
  <si>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</si>
  <si>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</si>
  <si>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</si>
  <si>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</si>
  <si>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</si>
  <si>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</si>
  <si>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</si>
  <si>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</si>
  <si>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</si>
  <si>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</si>
  <si>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</si>
  <si>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</si>
  <si>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</si>
  <si>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</si>
  <si>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</si>
  <si>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</si>
  <si>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</si>
  <si>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</si>
  <si>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</si>
  <si>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</si>
  <si>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</si>
  <si>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</si>
  <si>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</si>
  <si>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</si>
  <si>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</si>
  <si>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</si>
  <si>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</si>
  <si>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</si>
  <si>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</si>
  <si>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</si>
  <si>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</si>
  <si>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</si>
  <si>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</si>
  <si>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</si>
  <si>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</si>
  <si>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</si>
  <si>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</si>
  <si>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</si>
  <si>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</si>
  <si>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</si>
  <si>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</si>
  <si>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</si>
  <si>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</si>
  <si>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</si>
  <si>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</si>
  <si>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</si>
  <si>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</si>
  <si>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</si>
  <si>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</si>
  <si>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</si>
  <si>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</si>
  <si>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</si>
  <si>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</si>
  <si>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</si>
  <si>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</si>
  <si>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</si>
  <si>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</si>
  <si>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</si>
  <si>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</si>
  <si>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</si>
  <si>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</si>
  <si>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</si>
  <si>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</si>
  <si>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</si>
  <si>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</si>
  <si>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</si>
  <si>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</si>
  <si>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</si>
  <si>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</si>
  <si>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</si>
  <si>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</si>
  <si>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</si>
  <si>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</si>
  <si>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</si>
  <si>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</si>
  <si>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</si>
  <si>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</si>
  <si>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</si>
  <si>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</si>
  <si>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</si>
  <si>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</si>
  <si>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</si>
  <si>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</si>
  <si>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</si>
  <si>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</si>
  <si>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</si>
  <si>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</si>
  <si>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</si>
  <si>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</si>
  <si>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</si>
  <si>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</si>
  <si>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</si>
  <si>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</si>
  <si>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</si>
  <si>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</si>
  <si>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</si>
  <si>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</si>
  <si>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</si>
  <si>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</si>
  <si>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</si>
  <si>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</si>
  <si>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</si>
  <si>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</si>
  <si>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</si>
  <si>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</si>
  <si>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</si>
  <si>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</si>
  <si>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</si>
  <si>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</si>
  <si>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</si>
  <si>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</si>
  <si>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</si>
  <si>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</si>
  <si>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</si>
  <si>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</si>
  <si>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</si>
  <si>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</si>
  <si>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</si>
  <si>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</si>
  <si>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</si>
  <si>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</si>
  <si>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</si>
  <si>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</si>
  <si>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</si>
  <si>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</si>
  <si>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</si>
  <si>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</si>
  <si>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</si>
  <si>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</si>
  <si>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</si>
  <si>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</si>
  <si>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</si>
  <si>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</si>
  <si>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</si>
  <si>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</si>
  <si>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</si>
  <si>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</si>
  <si>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</si>
  <si>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</si>
  <si>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</si>
  <si>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</si>
  <si>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</si>
  <si>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</si>
  <si>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</si>
  <si>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</si>
  <si>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</si>
  <si>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</si>
  <si>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</si>
  <si>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</si>
  <si>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</si>
  <si>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</si>
  <si>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</si>
  <si>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</si>
  <si>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</si>
  <si>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</si>
  <si>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</si>
  <si>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</si>
  <si>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</si>
  <si>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</si>
  <si>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</si>
  <si>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</si>
  <si>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</si>
  <si>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</si>
  <si>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</si>
  <si>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</si>
  <si>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</si>
  <si>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</si>
  <si>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</si>
  <si>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</si>
  <si>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</si>
  <si>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</si>
  <si>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</si>
  <si>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</si>
  <si>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</si>
  <si>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</si>
  <si>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</si>
  <si>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</si>
  <si>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</si>
  <si>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</si>
  <si>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</si>
  <si>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</si>
  <si>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</si>
  <si>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</si>
  <si>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</si>
  <si>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</si>
  <si>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</si>
  <si>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</si>
  <si>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</si>
  <si>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</si>
  <si>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</si>
  <si>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</si>
  <si>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</si>
  <si>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</si>
  <si>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</si>
  <si>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</si>
  <si>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</si>
  <si>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</si>
  <si>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</si>
  <si>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</si>
  <si>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</si>
  <si>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</si>
  <si>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</si>
  <si>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</si>
  <si>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</si>
  <si>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</si>
  <si>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</si>
  <si>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</si>
  <si>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</si>
  <si>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</si>
  <si>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</si>
  <si>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</si>
  <si>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</si>
  <si>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</si>
  <si>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</si>
  <si>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</si>
  <si>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</si>
  <si>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</si>
  <si>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</si>
  <si>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</si>
  <si>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</si>
  <si>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</si>
  <si>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</si>
  <si>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</si>
  <si>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</si>
  <si>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</si>
  <si>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</si>
  <si>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</si>
  <si>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</si>
  <si>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</si>
  <si>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</si>
  <si>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</si>
  <si>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</si>
  <si>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</si>
  <si>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</si>
  <si>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</si>
  <si>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</si>
  <si>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</si>
  <si>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</si>
  <si>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</si>
  <si>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</si>
  <si>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</si>
  <si>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</si>
  <si>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</si>
  <si>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</si>
  <si>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</si>
  <si>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</si>
  <si>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</si>
  <si>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</si>
  <si>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</si>
  <si>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</si>
  <si>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</si>
  <si>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</si>
  <si>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</si>
  <si>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</si>
  <si>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</si>
  <si>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</si>
  <si>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</si>
  <si>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</si>
  <si>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</si>
  <si>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</si>
  <si>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</si>
  <si>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</si>
  <si>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</si>
  <si>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</si>
  <si>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</si>
  <si>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</si>
  <si>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</si>
  <si>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</si>
  <si>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</si>
  <si>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</si>
  <si>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</si>
  <si>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</si>
  <si>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</si>
  <si>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</si>
  <si>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</si>
  <si>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</si>
  <si>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</si>
  <si>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</si>
  <si>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</si>
  <si>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</si>
  <si>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</si>
  <si>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</si>
  <si>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</si>
  <si>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</si>
  <si>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</si>
  <si>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</si>
  <si>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</si>
  <si>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</si>
  <si>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</si>
  <si>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</si>
  <si>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</si>
  <si>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</si>
  <si>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</si>
  <si>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</si>
  <si>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</si>
  <si>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</si>
  <si>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</si>
  <si>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</si>
  <si>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</si>
  <si>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</si>
  <si>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</si>
  <si>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</si>
  <si>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</si>
  <si>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</si>
  <si>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</si>
  <si>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</si>
  <si>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</si>
  <si>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</si>
  <si>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</si>
  <si>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</si>
  <si>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</si>
  <si>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</si>
  <si>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</si>
  <si>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</si>
  <si>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</si>
  <si>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</si>
  <si>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</si>
  <si>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</si>
  <si>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</si>
  <si>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</si>
  <si>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</si>
  <si>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</si>
  <si>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</si>
  <si>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</si>
  <si>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</si>
  <si>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</si>
  <si>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</si>
  <si>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</si>
  <si>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</si>
  <si>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</si>
  <si>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</si>
  <si>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</si>
  <si>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</si>
  <si>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</si>
  <si>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</si>
  <si>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</si>
  <si>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</si>
  <si>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</si>
  <si>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</si>
  <si>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</si>
  <si>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</si>
  <si>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</si>
  <si>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</si>
  <si>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</si>
  <si>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</si>
  <si>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</si>
  <si>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</si>
  <si>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</si>
  <si>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</si>
  <si>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</si>
  <si>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</si>
  <si>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</si>
  <si>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</si>
  <si>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</si>
  <si>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</si>
  <si>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</si>
  <si>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</si>
  <si>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</si>
  <si>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</si>
  <si>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</si>
  <si>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</si>
  <si>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</si>
  <si>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</si>
  <si>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</si>
  <si>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</si>
  <si>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</si>
  <si>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</si>
  <si>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</si>
  <si>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</si>
  <si>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</si>
  <si>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</si>
  <si>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</si>
  <si>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</si>
  <si>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</si>
  <si>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</si>
  <si>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</si>
  <si>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</si>
  <si>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</si>
  <si>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</si>
  <si>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</si>
  <si>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</si>
  <si>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</si>
  <si>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</si>
  <si>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</si>
  <si>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</si>
  <si>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</si>
  <si>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</si>
  <si>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</si>
  <si>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</si>
  <si>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</si>
  <si>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</si>
  <si>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</si>
  <si>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</si>
  <si>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</si>
  <si>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</si>
  <si>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</si>
  <si>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</si>
  <si>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</si>
  <si>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</si>
  <si>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</si>
  <si>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</si>
  <si>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</si>
  <si>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</si>
  <si>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</si>
  <si>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</si>
  <si>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</si>
  <si>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</si>
  <si>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</si>
  <si>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</si>
  <si>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</si>
  <si>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</si>
  <si>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</si>
  <si>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</si>
  <si>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</si>
  <si>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</si>
  <si>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</si>
  <si>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</si>
  <si>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</si>
  <si>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</si>
  <si>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</si>
  <si>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</si>
  <si>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</si>
  <si>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</si>
  <si>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</si>
  <si>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</si>
  <si>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</si>
  <si>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</si>
  <si>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</si>
  <si>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</si>
  <si>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</si>
  <si>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</si>
  <si>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</si>
  <si>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</si>
  <si>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</si>
  <si>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</si>
  <si>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</si>
  <si>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</si>
  <si>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</si>
  <si>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</si>
  <si>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</si>
  <si>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</si>
  <si>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</si>
  <si>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</si>
  <si>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</si>
  <si>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</si>
  <si>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</si>
  <si>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</si>
  <si>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</si>
  <si>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</si>
  <si>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</si>
  <si>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</si>
  <si>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</si>
  <si>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</si>
  <si>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</si>
  <si>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</si>
  <si>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</si>
  <si>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</si>
  <si>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</si>
  <si>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</si>
  <si>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</si>
  <si>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</si>
  <si>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</si>
  <si>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</si>
  <si>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</si>
  <si>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</si>
  <si>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</si>
  <si>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</si>
  <si>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</si>
  <si>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</si>
  <si>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</si>
  <si>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</si>
  <si>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</si>
  <si>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</si>
  <si>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</si>
  <si>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</si>
  <si>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</si>
  <si>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</si>
  <si>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</si>
  <si>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</si>
  <si>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</si>
  <si>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</si>
  <si>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</si>
  <si>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</si>
  <si>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</si>
  <si>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</si>
  <si>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</si>
  <si>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</si>
  <si>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</si>
  <si>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</si>
  <si>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</si>
  <si>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</si>
  <si>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</si>
  <si>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</si>
  <si>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</si>
  <si>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</si>
  <si>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</si>
  <si>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</si>
  <si>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</si>
  <si>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</si>
  <si>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</si>
  <si>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</si>
  <si>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</si>
  <si>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</si>
  <si>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</si>
  <si>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</si>
  <si>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</si>
  <si>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</si>
  <si>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</si>
  <si>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</si>
  <si>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</si>
  <si>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</si>
  <si>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</si>
  <si>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</si>
  <si>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</si>
  <si>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</si>
  <si>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</si>
  <si>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</si>
  <si>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</si>
  <si>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</si>
  <si>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</si>
  <si>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</si>
  <si>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</si>
  <si>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</si>
  <si>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</si>
  <si>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</si>
  <si>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</si>
  <si>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</si>
  <si>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</si>
  <si>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</si>
  <si>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</si>
  <si>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</si>
  <si>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</si>
  <si>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</si>
  <si>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</si>
  <si>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</si>
  <si>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</si>
  <si>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</si>
  <si>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</si>
  <si>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</si>
  <si>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</si>
  <si>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</si>
  <si>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</si>
  <si>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</si>
  <si>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</si>
  <si>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</si>
  <si>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</si>
  <si>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</si>
  <si>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</si>
  <si>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</si>
  <si>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</si>
  <si>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</si>
  <si>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</si>
  <si>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</si>
  <si>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</si>
  <si>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</si>
  <si>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</si>
  <si>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</si>
  <si>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</si>
  <si>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</si>
  <si>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</si>
  <si>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</si>
  <si>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</si>
  <si>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</si>
  <si>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</si>
  <si>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</si>
  <si>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</si>
  <si>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</si>
  <si>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</si>
  <si>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</si>
  <si>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</si>
  <si>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</si>
  <si>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</si>
  <si>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</si>
  <si>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</si>
  <si>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</si>
  <si>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</si>
  <si>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</si>
  <si>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</si>
  <si>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</si>
  <si>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</si>
  <si>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</si>
  <si>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</si>
  <si>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</si>
  <si>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</si>
  <si>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</si>
  <si>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</si>
  <si>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</si>
  <si>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</si>
  <si>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</si>
  <si>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</si>
  <si>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</si>
  <si>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</si>
  <si>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</si>
  <si>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</si>
  <si>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</si>
  <si>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</si>
  <si>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</si>
  <si>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</si>
  <si>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</si>
  <si>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</si>
  <si>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</si>
  <si>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</si>
  <si>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</si>
  <si>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</si>
  <si>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</si>
  <si>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</si>
  <si>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</si>
  <si>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</si>
  <si>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</si>
  <si>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</si>
  <si>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</si>
  <si>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</si>
  <si>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</si>
  <si>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</si>
  <si>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</si>
  <si>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</si>
  <si>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</si>
  <si>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</si>
  <si>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</si>
  <si>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</si>
  <si>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</si>
  <si>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</si>
  <si>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</si>
  <si>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</si>
  <si>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</si>
  <si>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</si>
  <si>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</si>
  <si>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</si>
  <si>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</si>
  <si>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</si>
  <si>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</si>
  <si>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</si>
  <si>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</si>
  <si>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</si>
  <si>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</si>
  <si>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</si>
  <si>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</si>
  <si>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</si>
  <si>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</si>
  <si>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</si>
  <si>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</si>
  <si>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</si>
  <si>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</si>
  <si>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</si>
  <si>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</si>
  <si>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</si>
  <si>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</si>
  <si>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</si>
  <si>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</si>
  <si>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</si>
  <si>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</si>
  <si>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</si>
  <si>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</si>
  <si>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</si>
  <si>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</si>
  <si>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</si>
  <si>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</si>
  <si>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</si>
  <si>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</si>
  <si>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</si>
  <si>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</si>
  <si>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</si>
  <si>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</si>
  <si>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</si>
  <si>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</si>
  <si>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</si>
  <si>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</si>
  <si>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</si>
  <si>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</si>
  <si>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</si>
  <si>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</si>
  <si>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</si>
  <si>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</si>
  <si>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</si>
  <si>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</si>
  <si>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</si>
  <si>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</si>
  <si>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</si>
  <si>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</si>
  <si>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</si>
  <si>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</si>
  <si>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</si>
  <si>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</si>
  <si>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</si>
  <si>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</si>
  <si>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</si>
  <si>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</si>
  <si>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</si>
  <si>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</si>
  <si>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</si>
  <si>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</si>
  <si>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</si>
  <si>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</si>
  <si>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</si>
  <si>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</si>
  <si>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</si>
  <si>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</si>
  <si>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</si>
  <si>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</si>
  <si>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</si>
  <si>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</si>
  <si>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</si>
  <si>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</si>
  <si>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</si>
  <si>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</si>
  <si>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</si>
  <si>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</si>
  <si>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</si>
  <si>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</si>
  <si>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</si>
  <si>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</si>
  <si>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</si>
  <si>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</si>
  <si>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</si>
  <si>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</si>
  <si>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</si>
  <si>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</si>
  <si>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</si>
  <si>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</si>
  <si>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</si>
  <si>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</si>
  <si>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</si>
  <si>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</si>
  <si>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</si>
  <si>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</si>
  <si>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</si>
  <si>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</si>
  <si>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</si>
  <si>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</si>
  <si>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</si>
  <si>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</si>
  <si>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</si>
  <si>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</si>
  <si>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</si>
  <si>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</si>
  <si>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</si>
  <si>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</si>
  <si>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</si>
  <si>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</si>
  <si>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</si>
  <si>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</si>
  <si>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</si>
  <si>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</si>
  <si>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</si>
  <si>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</si>
  <si>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</si>
  <si>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</si>
  <si>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</si>
  <si>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</si>
  <si>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</si>
  <si>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</si>
  <si>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</si>
  <si>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</si>
  <si>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</si>
  <si>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</si>
  <si>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</si>
  <si>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</si>
  <si>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</si>
  <si>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</si>
  <si>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</si>
  <si>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</si>
  <si>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</si>
  <si>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</si>
  <si>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</si>
  <si>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</si>
  <si>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</si>
  <si>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</si>
  <si>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</si>
  <si>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</si>
  <si>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</si>
  <si>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</si>
  <si>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</si>
  <si>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</si>
  <si>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</si>
  <si>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</si>
  <si>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</si>
  <si>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</si>
  <si>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</si>
  <si>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</si>
  <si>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</si>
  <si>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</si>
  <si>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</si>
  <si>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</si>
  <si>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</si>
  <si>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</si>
  <si>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</si>
  <si>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</si>
  <si>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</si>
  <si>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</si>
  <si>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</si>
  <si>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</si>
  <si>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</si>
  <si>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</si>
  <si>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</si>
  <si>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</si>
  <si>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</si>
  <si>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</si>
  <si>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</si>
  <si>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</si>
  <si>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</si>
  <si>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</si>
  <si>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</si>
  <si>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</si>
  <si>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</si>
  <si>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</si>
  <si>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</si>
  <si>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</si>
  <si>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</si>
  <si>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</si>
  <si>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</si>
  <si>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</si>
  <si>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</si>
  <si>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</si>
  <si>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</si>
  <si>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</si>
  <si>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</si>
  <si>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</si>
  <si>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</si>
  <si>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</si>
  <si>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</si>
  <si>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</si>
  <si>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</si>
  <si>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</si>
  <si>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</si>
  <si>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</si>
  <si>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</si>
  <si>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</si>
  <si>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</si>
  <si>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</si>
  <si>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</si>
  <si>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</si>
  <si>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</si>
  <si>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</si>
  <si>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</si>
  <si>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</si>
  <si>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</si>
  <si>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</si>
  <si>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</si>
  <si>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</si>
  <si>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</si>
  <si>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</si>
  <si>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</si>
  <si>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</si>
  <si>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</si>
  <si>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</si>
  <si>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</si>
  <si>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</si>
  <si>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</si>
  <si>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</si>
  <si>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</si>
  <si>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</si>
  <si>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</si>
  <si>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</si>
  <si>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</si>
  <si>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</si>
  <si>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</si>
  <si>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</si>
  <si>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</si>
  <si>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</si>
  <si>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</si>
  <si>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</si>
  <si>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</si>
  <si>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</si>
  <si>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</si>
  <si>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</si>
  <si>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</si>
  <si>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</si>
  <si>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</si>
  <si>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</si>
  <si>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</si>
  <si>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</si>
  <si>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</si>
  <si>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</si>
  <si>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</si>
  <si>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</si>
  <si>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</si>
  <si>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</si>
  <si>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</si>
  <si>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</si>
  <si>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</si>
  <si>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</si>
  <si>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</si>
  <si>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</si>
  <si>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</si>
  <si>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</si>
  <si>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</si>
  <si>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</si>
  <si>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</si>
  <si>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</si>
  <si>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</si>
  <si>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</si>
  <si>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</si>
  <si>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</si>
  <si>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</si>
  <si>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</si>
  <si>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</si>
  <si>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</si>
  <si>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</si>
  <si>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</si>
  <si>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</si>
  <si>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</si>
  <si>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</si>
  <si>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</si>
  <si>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</si>
  <si>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</si>
  <si>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</si>
  <si>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</si>
  <si>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</si>
  <si>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</si>
  <si>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</si>
  <si>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</si>
  <si>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</si>
  <si>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</si>
  <si>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</si>
  <si>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</si>
  <si>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</si>
  <si>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</si>
  <si>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</si>
  <si>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</si>
  <si>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</si>
  <si>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</si>
  <si>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</si>
  <si>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</si>
  <si>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</si>
  <si>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</si>
  <si>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</si>
  <si>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</si>
  <si>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</si>
  <si>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</si>
  <si>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</si>
  <si>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</si>
  <si>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</si>
  <si>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</si>
  <si>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</si>
  <si>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</si>
  <si>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</si>
  <si>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</si>
  <si>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</si>
  <si>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</si>
  <si>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</si>
  <si>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</si>
  <si>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</si>
  <si>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</si>
  <si>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</si>
  <si>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</si>
  <si>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</si>
  <si>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</si>
  <si>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</si>
  <si>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</si>
  <si>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</si>
  <si>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</si>
  <si>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</si>
  <si>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</si>
  <si>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</si>
  <si>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</si>
  <si>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</si>
  <si>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</si>
  <si>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</si>
  <si>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</si>
  <si>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</si>
  <si>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</si>
  <si>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</si>
  <si>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</si>
  <si>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</si>
  <si>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</si>
  <si>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</si>
  <si>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</si>
  <si>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</si>
  <si>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</si>
  <si>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</si>
  <si>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</si>
  <si>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</si>
  <si>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</si>
  <si>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</si>
  <si>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</si>
  <si>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</si>
  <si>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</si>
  <si>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</si>
  <si>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</si>
  <si>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</si>
  <si>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</si>
  <si>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</si>
  <si>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</si>
  <si>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</si>
  <si>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</si>
  <si>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</si>
  <si>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</si>
  <si>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</si>
  <si>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</si>
  <si>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</si>
  <si>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</si>
  <si>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</si>
  <si>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</si>
  <si>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</si>
  <si>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</si>
  <si>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</si>
  <si>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</si>
  <si>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</si>
  <si>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</si>
  <si>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</si>
  <si>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</si>
  <si>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</si>
  <si>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</si>
  <si>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</si>
  <si>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</si>
  <si>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</si>
  <si>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</si>
  <si>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</si>
  <si>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</si>
  <si>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</si>
  <si>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</si>
  <si>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</si>
  <si>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</si>
  <si>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</si>
  <si>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</si>
  <si>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</si>
  <si>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</si>
  <si>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</si>
  <si>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</si>
  <si>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</si>
  <si>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</si>
  <si>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</si>
  <si>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</si>
  <si>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</si>
  <si>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</si>
  <si>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</si>
  <si>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</si>
  <si>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</si>
  <si>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</si>
  <si>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</si>
  <si>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</si>
  <si>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</si>
  <si>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</si>
  <si>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</si>
  <si>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</si>
  <si>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</si>
  <si>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</si>
  <si>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</si>
  <si>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</si>
  <si>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</si>
  <si>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</si>
  <si>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</si>
  <si>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</si>
  <si>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</si>
  <si>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</si>
  <si>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</si>
  <si>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</si>
  <si>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</si>
  <si>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</si>
  <si>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</si>
  <si>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</si>
  <si>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</si>
  <si>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</si>
  <si>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</si>
  <si>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</si>
  <si>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</si>
  <si>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</si>
  <si>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</si>
  <si>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</si>
  <si>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</si>
  <si>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</si>
  <si>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</si>
  <si>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</si>
  <si>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</si>
  <si>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</si>
  <si>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</si>
  <si>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</si>
  <si>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</si>
  <si>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</si>
  <si>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</si>
  <si>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</si>
  <si>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</si>
  <si>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</si>
  <si>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</si>
  <si>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</si>
  <si>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</si>
  <si>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</si>
  <si>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</si>
  <si>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</si>
  <si>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</si>
  <si>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</si>
  <si>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</si>
  <si>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</si>
  <si>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</si>
  <si>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</si>
  <si>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</si>
  <si>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</si>
  <si>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</si>
  <si>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</si>
  <si>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</si>
  <si>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</si>
  <si>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</si>
  <si>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</si>
  <si>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</si>
  <si>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</si>
  <si>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</si>
  <si>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</si>
  <si>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</si>
  <si>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</si>
  <si>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</si>
  <si>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</si>
  <si>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</si>
  <si>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</si>
  <si>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</si>
  <si>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</si>
  <si>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</si>
  <si>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</si>
  <si>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</si>
  <si>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</si>
  <si>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</si>
  <si>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</si>
  <si>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</si>
  <si>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</si>
  <si>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</si>
  <si>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</si>
  <si>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</si>
  <si>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</si>
  <si>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</si>
  <si>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</si>
  <si>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</si>
  <si>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</si>
  <si>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</si>
  <si>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</si>
  <si>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</si>
  <si>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</si>
  <si>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</si>
  <si>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</si>
  <si>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</si>
  <si>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</si>
  <si>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</si>
  <si>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</si>
  <si>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</si>
  <si>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</si>
  <si>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</si>
  <si>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</si>
  <si>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</si>
  <si>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</si>
  <si>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</si>
  <si>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</si>
  <si>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</si>
  <si>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</si>
  <si>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</si>
  <si>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</si>
  <si>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</si>
  <si>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</si>
  <si>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</si>
  <si>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</si>
  <si>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</si>
  <si>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</si>
  <si>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</si>
  <si>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</si>
  <si>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</si>
  <si>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</si>
  <si>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</si>
  <si>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</si>
  <si>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</si>
  <si>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</si>
  <si>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</si>
  <si>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</si>
  <si>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</si>
  <si>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</si>
  <si>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</si>
  <si>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</si>
  <si>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</si>
  <si>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</si>
  <si>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</si>
  <si>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</si>
  <si>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</si>
  <si>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</si>
  <si>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</si>
  <si>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</si>
  <si>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</si>
  <si>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</si>
  <si>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</si>
  <si>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</si>
  <si>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</si>
  <si>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</si>
  <si>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</si>
  <si>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</si>
  <si>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</si>
  <si>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</si>
  <si>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</si>
  <si>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</si>
  <si>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</si>
  <si>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</si>
  <si>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</si>
  <si>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</si>
  <si>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</si>
  <si>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</si>
  <si>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</si>
  <si>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</si>
  <si>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</si>
  <si>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</si>
  <si>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</si>
  <si>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</si>
  <si>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</si>
  <si>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</si>
  <si>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</si>
  <si>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</si>
  <si>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</si>
  <si>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</si>
  <si>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</si>
  <si>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</si>
  <si>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</si>
  <si>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</si>
  <si>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</si>
  <si>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</si>
  <si>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</si>
  <si>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</si>
  <si>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</si>
  <si>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</si>
  <si>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</si>
  <si>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</si>
  <si>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</si>
  <si>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</si>
  <si>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</si>
  <si>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</si>
  <si>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</si>
  <si>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</si>
  <si>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</si>
  <si>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</si>
  <si>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</si>
  <si>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</si>
  <si>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</si>
  <si>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</si>
  <si>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</si>
  <si>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</si>
  <si>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</si>
  <si>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</si>
  <si>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</si>
  <si>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</si>
  <si>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</si>
  <si>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</si>
  <si>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</si>
  <si>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</si>
  <si>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</si>
  <si>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</si>
  <si>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</si>
  <si>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</si>
  <si>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</si>
  <si>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</si>
  <si>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</si>
  <si>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</si>
  <si>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</si>
  <si>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</si>
  <si>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</si>
  <si>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</si>
  <si>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</si>
  <si>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</si>
  <si>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</si>
  <si>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</si>
  <si>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</si>
  <si>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</si>
  <si>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</si>
  <si>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</si>
  <si>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</si>
  <si>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</si>
  <si>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</si>
  <si>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</si>
  <si>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</si>
  <si>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</si>
  <si>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</si>
  <si>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</si>
  <si>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</si>
  <si>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</si>
  <si>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</si>
  <si>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</si>
  <si>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</si>
  <si>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</si>
  <si>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</si>
  <si>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</si>
  <si>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</si>
  <si>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</si>
  <si>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</si>
  <si>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</si>
  <si>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</si>
  <si>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</si>
  <si>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</si>
  <si>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</si>
  <si>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</si>
  <si>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</si>
  <si>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</si>
  <si>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</si>
  <si>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</si>
  <si>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</si>
  <si>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</si>
  <si>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</si>
  <si>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</si>
  <si>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</si>
  <si>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</si>
  <si>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</si>
  <si>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</si>
  <si>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</si>
  <si>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</si>
  <si>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</si>
  <si>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</si>
  <si>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</si>
  <si>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</si>
  <si>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</si>
  <si>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</si>
  <si>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</si>
  <si>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</si>
  <si>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</si>
  <si>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</si>
  <si>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</si>
  <si>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</si>
  <si>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</si>
  <si>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</si>
  <si>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</si>
  <si>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</si>
  <si>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</si>
  <si>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</si>
  <si>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</si>
  <si>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</si>
  <si>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</si>
  <si>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</si>
  <si>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</si>
  <si>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</si>
  <si>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</si>
  <si>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</si>
  <si>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</si>
  <si>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</si>
  <si>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</si>
  <si>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</si>
  <si>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</si>
  <si>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</si>
  <si>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</si>
  <si>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</si>
  <si>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</si>
  <si>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</si>
  <si>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</si>
  <si>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</si>
  <si>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</si>
  <si>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</si>
  <si>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</si>
  <si>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</si>
  <si>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</si>
  <si>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</si>
  <si>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</si>
  <si>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</si>
  <si>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</si>
  <si>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</si>
  <si>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</si>
  <si>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</si>
  <si>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</si>
  <si>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</si>
  <si>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</si>
  <si>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</si>
  <si>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</si>
  <si>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</si>
  <si>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</si>
  <si>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</si>
  <si>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</si>
  <si>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</si>
  <si>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</si>
  <si>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</si>
  <si>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</si>
  <si>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</si>
  <si>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</si>
  <si>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</si>
  <si>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</si>
  <si>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</si>
  <si>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</si>
  <si>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</si>
  <si>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</si>
  <si>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</si>
  <si>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</si>
  <si>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</si>
  <si>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</si>
  <si>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</si>
  <si>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</si>
  <si>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</si>
  <si>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</si>
  <si>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</si>
  <si>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</si>
  <si>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</si>
  <si>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</si>
  <si>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</si>
  <si>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</si>
  <si>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</si>
  <si>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</si>
  <si>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</si>
  <si>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</si>
  <si>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</si>
  <si>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</si>
  <si>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</si>
  <si>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</si>
  <si>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</si>
  <si>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</si>
  <si>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</si>
  <si>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</si>
  <si>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</si>
  <si>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</si>
  <si>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</si>
  <si>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</si>
  <si>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</si>
  <si>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</si>
  <si>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</si>
  <si>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</si>
  <si>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</si>
  <si>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</si>
  <si>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</si>
  <si>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</si>
  <si>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</si>
  <si>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</si>
  <si>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</si>
  <si>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</si>
  <si>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</si>
  <si>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</si>
  <si>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</si>
  <si>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</si>
  <si>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</si>
  <si>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</si>
  <si>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</si>
  <si>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</si>
  <si>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</si>
  <si>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</si>
  <si>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</si>
  <si>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</si>
  <si>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</si>
  <si>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</si>
  <si>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</si>
  <si>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</si>
  <si>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</si>
  <si>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</si>
  <si>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</si>
  <si>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</si>
  <si>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</si>
  <si>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</si>
  <si>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</si>
  <si>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</si>
  <si>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</si>
  <si>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</si>
  <si>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</si>
  <si>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</si>
  <si>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</si>
  <si>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</si>
  <si>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</si>
  <si>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</si>
  <si>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</si>
  <si>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</si>
  <si>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</si>
  <si>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</si>
  <si>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</si>
  <si>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</si>
  <si>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</si>
  <si>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</si>
  <si>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</si>
  <si>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</si>
  <si>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</si>
  <si>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</si>
  <si>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</si>
  <si>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</si>
  <si>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</si>
  <si>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</si>
  <si>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</si>
  <si>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</si>
  <si>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</si>
  <si>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</si>
  <si>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</si>
  <si>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</si>
  <si>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</si>
  <si>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</si>
  <si>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</si>
  <si>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</si>
  <si>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</si>
  <si>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</si>
  <si>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</si>
  <si>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</si>
  <si>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</si>
  <si>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</si>
  <si>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</si>
  <si>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</si>
  <si>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</si>
  <si>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</si>
  <si>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</si>
  <si>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</si>
  <si>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</si>
  <si>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</si>
  <si>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</si>
  <si>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</si>
  <si>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</si>
  <si>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</si>
  <si>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</si>
  <si>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</si>
  <si>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</si>
  <si>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</si>
  <si>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</si>
  <si>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</si>
  <si>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</si>
  <si>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</si>
  <si>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</si>
  <si>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</si>
  <si>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</si>
  <si>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</si>
  <si>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</si>
  <si>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</si>
  <si>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</si>
  <si>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</si>
  <si>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</si>
  <si>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</si>
  <si>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</si>
  <si>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</si>
  <si>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</si>
  <si>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</si>
  <si>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</si>
  <si>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</si>
  <si>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</si>
  <si>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</si>
  <si>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</si>
  <si>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</si>
  <si>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</si>
  <si>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</si>
  <si>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</si>
  <si>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</si>
  <si>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</si>
  <si>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</si>
  <si>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</si>
  <si>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</si>
  <si>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</si>
  <si>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</si>
  <si>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</si>
  <si>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</si>
  <si>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</si>
  <si>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</si>
  <si>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</si>
  <si>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</si>
  <si>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</si>
  <si>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</si>
  <si>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</si>
  <si>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</si>
  <si>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</si>
  <si>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</si>
  <si>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</si>
  <si>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</si>
  <si>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</si>
  <si>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</si>
  <si>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</si>
  <si>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</si>
  <si>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</si>
  <si>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</si>
  <si>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</si>
  <si>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</si>
  <si>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</si>
  <si>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</si>
  <si>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</si>
  <si>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</si>
  <si>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</si>
  <si>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</si>
  <si>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</si>
  <si>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</si>
  <si>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</si>
  <si>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</si>
  <si>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</si>
  <si>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</si>
  <si>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</si>
  <si>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</si>
  <si>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</si>
  <si>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</si>
  <si>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</si>
  <si>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</si>
  <si>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</si>
  <si>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</si>
  <si>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</si>
  <si>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</si>
  <si>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</si>
  <si>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</si>
  <si>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</si>
  <si>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</si>
  <si>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</si>
  <si>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</si>
  <si>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</si>
  <si>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</si>
  <si>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</si>
  <si>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</si>
  <si>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</si>
  <si>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</si>
  <si>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</si>
  <si>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</si>
  <si>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</si>
  <si>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</si>
  <si>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</si>
  <si>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</si>
  <si>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</si>
  <si>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</si>
  <si>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</si>
  <si>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</si>
  <si>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</si>
  <si>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</si>
  <si>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</si>
  <si>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</si>
  <si>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</si>
  <si>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</si>
  <si>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</si>
  <si>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</si>
  <si>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</si>
  <si>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</si>
  <si>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</si>
  <si>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</si>
  <si>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</si>
  <si>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</si>
  <si>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</si>
  <si>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</si>
  <si>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</si>
  <si>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</si>
  <si>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</si>
  <si>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</si>
  <si>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</si>
  <si>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</si>
  <si>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</si>
  <si>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</si>
  <si>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</si>
  <si>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</si>
  <si>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</si>
  <si>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</si>
  <si>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</si>
  <si>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</si>
  <si>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</si>
  <si>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</si>
  <si>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</si>
  <si>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</si>
  <si>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</si>
  <si>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</si>
  <si>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</si>
  <si>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</si>
  <si>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</si>
  <si>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</si>
  <si>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</si>
  <si>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</si>
  <si>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</si>
  <si>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</si>
  <si>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</si>
  <si>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</si>
  <si>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</si>
  <si>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</si>
  <si>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</si>
  <si>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</si>
  <si>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</si>
  <si>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</si>
  <si>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</si>
  <si>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</si>
  <si>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</si>
  <si>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</si>
  <si>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</si>
  <si>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</si>
  <si>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</si>
  <si>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</si>
  <si>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</si>
  <si>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</si>
  <si>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</si>
  <si>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</si>
  <si>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</si>
  <si>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</si>
  <si>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</si>
  <si>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</si>
  <si>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</si>
  <si>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</si>
  <si>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</si>
  <si>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</si>
  <si>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</si>
  <si>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</si>
  <si>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</si>
  <si>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</si>
  <si>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</si>
  <si>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</si>
  <si>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</si>
  <si>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</si>
  <si>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</si>
  <si>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</si>
  <si>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</si>
  <si>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</si>
  <si>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</si>
  <si>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</si>
  <si>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</si>
  <si>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</si>
  <si>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</si>
  <si>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</si>
  <si>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</si>
  <si>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</si>
  <si>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</si>
  <si>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</si>
  <si>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</si>
  <si>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</si>
  <si>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</si>
  <si>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</si>
  <si>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</si>
  <si>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</si>
  <si>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</si>
  <si>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</si>
  <si>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</si>
  <si>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</si>
  <si>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</si>
  <si>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</si>
  <si>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</si>
  <si>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</si>
  <si>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</si>
  <si>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</si>
  <si>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</si>
  <si>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</si>
  <si>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</si>
  <si>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</si>
  <si>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</si>
  <si>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</si>
  <si>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</si>
  <si>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</si>
  <si>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</si>
  <si>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</si>
  <si>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</si>
  <si>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</si>
  <si>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</si>
  <si>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</si>
  <si>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</si>
  <si>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</si>
  <si>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</si>
  <si>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</si>
  <si>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</si>
  <si>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</si>
  <si>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</si>
  <si>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</si>
  <si>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</si>
  <si>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</si>
  <si>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</si>
  <si>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</si>
  <si>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</si>
  <si>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</si>
  <si>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</si>
  <si>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</si>
  <si>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</si>
  <si>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</si>
  <si>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</si>
  <si>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</si>
  <si>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</si>
  <si>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</si>
  <si>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</si>
  <si>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</si>
  <si>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</si>
  <si>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</si>
  <si>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</si>
  <si>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</si>
  <si>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</si>
  <si>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</si>
  <si>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</si>
  <si>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</si>
  <si>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</si>
  <si>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</si>
  <si>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</si>
  <si>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</si>
  <si>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</si>
  <si>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</si>
  <si>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</si>
  <si>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</si>
  <si>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</si>
  <si>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</si>
  <si>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</si>
  <si>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</si>
  <si>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</si>
  <si>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</si>
  <si>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</si>
  <si>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</si>
  <si>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</si>
  <si>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</si>
  <si>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</si>
  <si>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</si>
  <si>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</si>
  <si>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</si>
  <si>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</si>
  <si>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</si>
  <si>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</si>
  <si>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</si>
  <si>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</si>
  <si>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</si>
  <si>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</si>
  <si>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</si>
  <si>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</si>
  <si>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</si>
  <si>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</si>
  <si>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</si>
  <si>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</si>
  <si>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</si>
  <si>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</si>
  <si>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</si>
  <si>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</si>
  <si>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</si>
  <si>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</si>
  <si>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</si>
  <si>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</si>
  <si>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</si>
  <si>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</si>
  <si>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</si>
  <si>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</si>
  <si>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</si>
  <si>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</si>
  <si>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</si>
  <si>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</si>
  <si>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</si>
  <si>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</si>
  <si>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</si>
  <si>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</si>
  <si>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</si>
  <si>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</si>
  <si>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</si>
  <si>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</si>
  <si>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</si>
  <si>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</si>
  <si>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</si>
  <si>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</si>
  <si>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</si>
  <si>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</si>
  <si>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</si>
  <si>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</si>
  <si>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</si>
  <si>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</si>
  <si>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</si>
  <si>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</si>
  <si>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</si>
  <si>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</si>
  <si>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</si>
  <si>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</si>
  <si>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</si>
  <si>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</si>
  <si>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</si>
  <si>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</si>
  <si>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</si>
  <si>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</si>
  <si>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</si>
  <si>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</si>
  <si>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</si>
  <si>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</si>
  <si>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</si>
  <si>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</si>
  <si>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</si>
  <si>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</si>
  <si>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</si>
  <si>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</si>
  <si>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</si>
  <si>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</si>
  <si>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</si>
  <si>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</si>
  <si>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</si>
  <si>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</si>
  <si>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</si>
  <si>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</si>
  <si>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</si>
  <si>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</si>
  <si>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</si>
  <si>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</si>
  <si>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</si>
  <si>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</si>
  <si>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</si>
  <si>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</si>
  <si>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</si>
  <si>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</si>
  <si>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</si>
  <si>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</si>
  <si>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</si>
  <si>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</si>
  <si>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</si>
  <si>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</si>
  <si>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</si>
  <si>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</si>
  <si>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</si>
  <si>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</si>
  <si>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</si>
  <si>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</si>
  <si>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</si>
  <si>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</si>
  <si>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</si>
  <si>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</si>
  <si>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</si>
  <si>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</si>
  <si>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</si>
  <si>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</si>
  <si>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</si>
  <si>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</si>
  <si>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</si>
  <si>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</si>
  <si>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</si>
  <si>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</si>
  <si>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</si>
  <si>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</si>
  <si>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</si>
  <si>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</si>
  <si>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</si>
  <si>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</si>
  <si>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</si>
  <si>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</si>
  <si>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</si>
  <si>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</si>
  <si>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</si>
  <si>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</si>
  <si>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</si>
  <si>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</si>
  <si>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</si>
  <si>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</si>
  <si>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</si>
  <si>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</si>
  <si>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</si>
  <si>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</si>
  <si>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</si>
  <si>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</si>
  <si>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</si>
  <si>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</si>
  <si>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</si>
  <si>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</si>
  <si>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</si>
  <si>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</si>
  <si>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</si>
  <si>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</si>
  <si>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</si>
  <si>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</si>
  <si>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</si>
  <si>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</si>
  <si>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</si>
  <si>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</si>
  <si>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</si>
  <si>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</si>
  <si>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</si>
  <si>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</si>
  <si>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</si>
  <si>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</si>
  <si>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</si>
  <si>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</si>
  <si>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</si>
  <si>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</si>
  <si>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</si>
  <si>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</si>
  <si>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</si>
  <si>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</si>
  <si>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</si>
  <si>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</si>
  <si>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</si>
  <si>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</si>
  <si>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</si>
  <si>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</si>
  <si>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</si>
  <si>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</si>
  <si>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</si>
  <si>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</si>
  <si>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</si>
  <si>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</si>
  <si>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</si>
  <si>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</si>
  <si>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</si>
  <si>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</si>
  <si>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</si>
  <si>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</si>
  <si>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</si>
  <si>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</si>
  <si>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</si>
  <si>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</si>
  <si>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</si>
  <si>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</si>
  <si>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</si>
  <si>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</si>
  <si>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</si>
  <si>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</si>
  <si>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</si>
  <si>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</si>
  <si>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</si>
  <si>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</si>
  <si>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</si>
  <si>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</si>
  <si>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</si>
  <si>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</si>
  <si>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</si>
  <si>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</si>
  <si>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</si>
  <si>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</si>
  <si>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</si>
  <si>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</si>
  <si>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</si>
  <si>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</si>
  <si>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</si>
  <si>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</si>
  <si>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</si>
  <si>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</si>
  <si>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</si>
  <si>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</si>
  <si>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</si>
  <si>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</si>
  <si>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</si>
  <si>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</si>
  <si>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</si>
  <si>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</si>
  <si>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</si>
  <si>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</si>
  <si>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</si>
  <si>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</si>
  <si>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</si>
  <si>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</si>
  <si>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</si>
  <si>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</si>
  <si>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</si>
  <si>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</si>
  <si>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</si>
  <si>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</si>
  <si>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</si>
  <si>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</si>
  <si>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</si>
  <si>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</si>
  <si>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</si>
  <si>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</si>
  <si>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</si>
  <si>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</si>
  <si>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</si>
  <si>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</si>
  <si>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</si>
  <si>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</si>
  <si>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</si>
  <si>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</si>
  <si>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</si>
  <si>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</si>
  <si>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</si>
  <si>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</si>
  <si>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</si>
  <si>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</si>
  <si>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</si>
  <si>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</si>
  <si>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</si>
  <si>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</si>
  <si>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</si>
  <si>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</si>
  <si>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</si>
  <si>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</si>
  <si>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</si>
  <si>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</si>
  <si>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</si>
  <si>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</si>
  <si>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</si>
  <si>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</si>
  <si>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</si>
  <si>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</si>
  <si>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</si>
  <si>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</si>
  <si>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</si>
  <si>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</si>
  <si>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</si>
  <si>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</si>
  <si>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</si>
  <si>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</si>
  <si>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</si>
  <si>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</si>
  <si>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</si>
  <si>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</si>
  <si>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</si>
  <si>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</si>
  <si>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</si>
  <si>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</si>
  <si>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</si>
  <si>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</si>
  <si>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</si>
  <si>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</si>
  <si>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</si>
  <si>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</si>
  <si>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</si>
  <si>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</si>
  <si>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</si>
  <si>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</si>
  <si>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</si>
  <si>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</si>
  <si>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</si>
  <si>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</si>
  <si>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</si>
  <si>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</si>
  <si>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</si>
  <si>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</si>
  <si>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</si>
  <si>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</si>
  <si>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</si>
  <si>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</si>
  <si>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</si>
  <si>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</si>
  <si>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</si>
  <si>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</si>
  <si>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</si>
  <si>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</si>
  <si>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</si>
  <si>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</si>
  <si>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</si>
  <si>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</si>
  <si>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</si>
  <si>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</si>
  <si>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</si>
  <si>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</si>
  <si>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</si>
  <si>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</si>
  <si>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</si>
  <si>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</si>
  <si>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</si>
  <si>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</si>
  <si>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</si>
  <si>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</si>
  <si>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</si>
  <si>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</si>
  <si>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</si>
  <si>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</si>
  <si>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</si>
  <si>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</si>
  <si>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</si>
  <si>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</si>
  <si>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</si>
  <si>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</si>
  <si>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</si>
  <si>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</si>
  <si>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</si>
  <si>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</si>
  <si>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</si>
  <si>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</si>
  <si>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</si>
  <si>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</si>
  <si>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</si>
  <si>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</si>
  <si>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</si>
  <si>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</si>
  <si>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</si>
  <si>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</si>
  <si>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</si>
  <si>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</si>
  <si>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</si>
  <si>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</si>
  <si>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</si>
  <si>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</si>
  <si>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</si>
  <si>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</si>
  <si>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</si>
  <si>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</si>
  <si>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</si>
  <si>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</si>
  <si>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</si>
  <si>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</si>
  <si>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</si>
  <si>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</si>
  <si>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</si>
  <si>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</si>
  <si>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</si>
  <si>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</si>
  <si>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</si>
  <si>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</si>
  <si>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</si>
  <si>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</si>
  <si>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</si>
  <si>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</si>
  <si>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</si>
  <si>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</si>
  <si>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</si>
  <si>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</si>
  <si>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</si>
  <si>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</si>
  <si>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</si>
  <si>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</si>
  <si>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</si>
  <si>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</si>
  <si>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</si>
  <si>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</si>
  <si>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</si>
  <si>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</si>
  <si>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</si>
  <si>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</si>
  <si>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</si>
  <si>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</si>
  <si>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</si>
  <si>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</si>
  <si>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</si>
  <si>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</si>
  <si>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</si>
  <si>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</si>
  <si>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</si>
  <si>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</si>
  <si>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</si>
  <si>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</si>
  <si>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</si>
  <si>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</si>
  <si>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</si>
  <si>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</si>
  <si>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</si>
  <si>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</si>
  <si>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</si>
  <si>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</si>
  <si>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</si>
  <si>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</si>
  <si>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</si>
  <si>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</si>
  <si>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</si>
  <si>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</si>
  <si>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</si>
  <si>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</si>
  <si>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</si>
  <si>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</si>
  <si>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</si>
  <si>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</si>
  <si>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</si>
  <si>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</si>
  <si>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</si>
  <si>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</si>
  <si>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</si>
  <si>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</si>
  <si>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</si>
  <si>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</si>
  <si>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</si>
  <si>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</si>
  <si>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</si>
  <si>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</si>
  <si>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</si>
  <si>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</si>
  <si>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</si>
  <si>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</si>
  <si>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</si>
  <si>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</si>
  <si>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</si>
  <si>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</si>
  <si>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</si>
  <si>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</si>
  <si>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</si>
  <si>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</si>
  <si>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</si>
  <si>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</si>
  <si>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</si>
  <si>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</si>
  <si>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</si>
  <si>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</si>
  <si>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</si>
  <si>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</si>
  <si>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</si>
  <si>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</si>
  <si>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</si>
  <si>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</si>
  <si>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</si>
  <si>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</si>
  <si>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</si>
  <si>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</si>
  <si>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</si>
  <si>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</si>
  <si>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</si>
  <si>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</si>
  <si>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</si>
  <si>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</si>
  <si>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</si>
  <si>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</si>
  <si>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</si>
  <si>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</si>
  <si>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</si>
  <si>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</si>
  <si>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</si>
  <si>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</si>
  <si>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</si>
  <si>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</si>
  <si>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</si>
  <si>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</si>
  <si>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</si>
  <si>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</si>
  <si>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</si>
  <si>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</si>
  <si>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</si>
  <si>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</si>
  <si>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</si>
  <si>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</si>
  <si>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</si>
  <si>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</si>
  <si>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</si>
  <si>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</si>
  <si>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</si>
  <si>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</si>
  <si>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</si>
  <si>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</si>
  <si>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</si>
  <si>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</si>
  <si>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</si>
  <si>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</si>
  <si>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</si>
  <si>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</si>
  <si>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</si>
  <si>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</si>
  <si>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</si>
  <si>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</si>
  <si>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</si>
  <si>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</si>
  <si>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</si>
  <si>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</si>
  <si>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</si>
  <si>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</si>
  <si>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</si>
  <si>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</si>
  <si>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</si>
  <si>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</si>
  <si>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</si>
  <si>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</si>
  <si>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</si>
  <si>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</si>
  <si>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</si>
  <si>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</si>
  <si>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</si>
  <si>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</si>
  <si>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</si>
  <si>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</si>
  <si>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</si>
  <si>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</si>
  <si>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</si>
  <si>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</si>
  <si>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</si>
  <si>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</si>
  <si>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</si>
  <si>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</si>
  <si>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</si>
  <si>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</si>
  <si>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</si>
  <si>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</si>
  <si>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</si>
  <si>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</si>
  <si>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</si>
  <si>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</si>
  <si>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</si>
  <si>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</si>
  <si>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</si>
  <si>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</si>
  <si>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</si>
  <si>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</si>
  <si>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</si>
  <si>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</si>
  <si>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</si>
  <si>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</si>
  <si>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</si>
  <si>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</si>
  <si>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</si>
  <si>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</si>
  <si>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</si>
  <si>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</si>
  <si>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</si>
  <si>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</si>
  <si>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</si>
  <si>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</si>
  <si>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</si>
  <si>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</si>
  <si>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</si>
  <si>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</si>
  <si>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</si>
  <si>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</si>
  <si>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</si>
  <si>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</si>
  <si>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</si>
  <si>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</si>
  <si>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</si>
  <si>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</si>
  <si>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</si>
  <si>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</si>
  <si>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</si>
  <si>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</si>
  <si>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</si>
  <si>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</si>
  <si>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</si>
  <si>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</si>
  <si>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</si>
  <si>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</si>
  <si>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</si>
  <si>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</si>
  <si>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</si>
  <si>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</si>
  <si>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</si>
  <si>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</si>
  <si>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</si>
  <si>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</si>
  <si>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</si>
  <si>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</si>
  <si>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</si>
  <si>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</si>
  <si>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</si>
  <si>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</si>
  <si>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</si>
  <si>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</si>
  <si>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</si>
  <si>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</si>
  <si>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</si>
  <si>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</si>
  <si>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</si>
  <si>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</si>
  <si>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</si>
  <si>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</si>
  <si>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</si>
  <si>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</si>
  <si>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</si>
  <si>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</si>
  <si>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</si>
  <si>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</si>
  <si>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</si>
  <si>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</si>
  <si>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</si>
  <si>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</si>
  <si>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</si>
  <si>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</si>
  <si>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</si>
  <si>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</si>
  <si>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</si>
  <si>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</si>
  <si>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</si>
  <si>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</si>
  <si>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</si>
  <si>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</si>
  <si>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</si>
  <si>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</si>
  <si>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</si>
  <si>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</si>
  <si>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</si>
  <si>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</si>
  <si>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</si>
  <si>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</si>
  <si>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</si>
  <si>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</si>
  <si>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</si>
  <si>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</si>
  <si>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</si>
  <si>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</si>
  <si>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</si>
  <si>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</si>
  <si>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</si>
  <si>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</si>
  <si>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</si>
  <si>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</si>
  <si>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</si>
  <si>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</si>
  <si>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</si>
  <si>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</si>
  <si>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</si>
  <si>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</si>
  <si>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</si>
  <si>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</si>
  <si>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</si>
  <si>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</si>
  <si>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</si>
  <si>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</si>
  <si>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</si>
  <si>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</si>
  <si>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</si>
  <si>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</si>
  <si>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</si>
  <si>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</si>
  <si>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</si>
  <si>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</si>
  <si>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</si>
  <si>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</si>
  <si>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</si>
  <si>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</si>
  <si>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</si>
  <si>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</si>
  <si>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</si>
  <si>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</si>
  <si>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</si>
  <si>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</si>
  <si>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</si>
  <si>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</si>
  <si>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</si>
  <si>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</si>
  <si>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</si>
  <si>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</si>
  <si>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</si>
  <si>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</si>
  <si>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</si>
  <si>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</si>
  <si>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</si>
  <si>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</si>
  <si>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</si>
  <si>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</si>
  <si>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</si>
  <si>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</si>
  <si>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</si>
  <si>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</si>
  <si>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</si>
  <si>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</si>
  <si>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</si>
  <si>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</si>
  <si>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</si>
  <si>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</si>
  <si>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</si>
  <si>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</si>
  <si>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</si>
  <si>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</si>
  <si>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</si>
  <si>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</si>
  <si>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</si>
  <si>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</si>
  <si>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</si>
  <si>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</si>
  <si>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</si>
  <si>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</si>
  <si>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</si>
  <si>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</si>
  <si>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</si>
  <si>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</si>
  <si>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</si>
  <si>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</si>
  <si>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</si>
  <si>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</si>
  <si>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</si>
  <si>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</si>
  <si>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</si>
  <si>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</si>
  <si>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</si>
  <si>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</si>
  <si>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</si>
  <si>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</si>
  <si>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</si>
  <si>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</si>
  <si>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</si>
  <si>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</si>
  <si>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</si>
  <si>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</si>
  <si>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</si>
  <si>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</si>
  <si>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</si>
  <si>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</si>
  <si>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</si>
  <si>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</si>
  <si>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</si>
  <si>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</si>
  <si>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</si>
  <si>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</si>
  <si>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</si>
  <si>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</si>
  <si>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</si>
  <si>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</si>
  <si>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</si>
  <si>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</si>
  <si>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</si>
  <si>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</si>
  <si>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</si>
  <si>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</si>
  <si>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</si>
  <si>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</si>
  <si>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</si>
  <si>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</si>
  <si>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</si>
  <si>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</si>
  <si>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</si>
  <si>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</si>
  <si>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</si>
  <si>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</si>
  <si>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</si>
  <si>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</si>
  <si>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</si>
  <si>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</si>
  <si>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</si>
  <si>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</si>
  <si>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</si>
  <si>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</si>
  <si>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</si>
  <si>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</si>
  <si>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</si>
  <si>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</si>
  <si>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</si>
  <si>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</si>
  <si>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</si>
  <si>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</si>
  <si>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</si>
  <si>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</si>
  <si>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</si>
  <si>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</si>
  <si>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</si>
  <si>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</si>
  <si>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</si>
  <si>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</si>
  <si>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</si>
  <si>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</si>
  <si>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</si>
  <si>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</si>
  <si>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</si>
  <si>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</si>
  <si>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</si>
  <si>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</si>
  <si>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</si>
  <si>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</si>
  <si>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</si>
  <si>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</si>
  <si>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</si>
  <si>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</si>
  <si>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</si>
  <si>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</si>
  <si>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</si>
  <si>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</si>
  <si>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</si>
  <si>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</si>
  <si>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</si>
  <si>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</si>
  <si>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</si>
  <si>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</si>
  <si>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</si>
  <si>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</si>
  <si>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</si>
  <si>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</si>
  <si>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</si>
  <si>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</si>
  <si>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</si>
  <si>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</si>
  <si>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</si>
  <si>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</si>
  <si>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</si>
  <si>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</si>
  <si>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</si>
  <si>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</si>
  <si>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</si>
  <si>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</si>
  <si>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</si>
  <si>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</si>
  <si>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</si>
  <si>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</si>
  <si>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</si>
  <si>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</si>
  <si>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</si>
  <si>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</si>
  <si>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</si>
  <si>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</si>
  <si>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</si>
  <si>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</si>
  <si>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</si>
  <si>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</si>
  <si>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</si>
  <si>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</si>
  <si>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</si>
  <si>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</si>
  <si>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</si>
  <si>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</si>
  <si>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</si>
  <si>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</si>
  <si>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</si>
  <si>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</si>
  <si>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</si>
  <si>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</si>
  <si>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</si>
  <si>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</si>
  <si>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</si>
  <si>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</si>
  <si>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</si>
  <si>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</si>
  <si>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</si>
  <si>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</si>
  <si>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</si>
  <si>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</si>
  <si>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</si>
  <si>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</si>
  <si>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</si>
  <si>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</si>
  <si>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</si>
  <si>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</si>
  <si>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</si>
  <si>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</si>
  <si>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</si>
  <si>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</si>
  <si>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</si>
  <si>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</si>
  <si>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</si>
  <si>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</si>
  <si>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</si>
  <si>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</si>
  <si>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</si>
  <si>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</si>
  <si>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</si>
  <si>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</si>
  <si>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</si>
  <si>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</si>
  <si>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</si>
  <si>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</si>
  <si>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</si>
  <si>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</si>
  <si>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</si>
  <si>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</si>
  <si>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</si>
  <si>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</si>
  <si>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</si>
  <si>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</si>
  <si>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</si>
  <si>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</si>
  <si>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</si>
  <si>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</si>
  <si>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</si>
  <si>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</si>
  <si>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</si>
  <si>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</si>
  <si>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</si>
  <si>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</si>
  <si>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</si>
  <si>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</si>
  <si>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</si>
  <si>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</si>
  <si>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</si>
  <si>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</si>
  <si>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</si>
  <si>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</si>
  <si>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</si>
  <si>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</si>
  <si>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</si>
  <si>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</si>
  <si>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</si>
  <si>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</si>
  <si>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</si>
  <si>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</si>
  <si>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</si>
  <si>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</si>
  <si>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</si>
  <si>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</si>
  <si>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</si>
  <si>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</si>
  <si>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</si>
  <si>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</si>
  <si>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</si>
  <si>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</si>
  <si>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</si>
  <si>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</si>
  <si>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</si>
  <si>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</si>
  <si>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</si>
  <si>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</si>
  <si>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</si>
  <si>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</si>
  <si>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</si>
  <si>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</si>
  <si>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</si>
  <si>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</si>
  <si>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</si>
  <si>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</si>
  <si>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</si>
  <si>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</si>
  <si>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</si>
  <si>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</si>
  <si>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</si>
  <si>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</si>
  <si>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</si>
  <si>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</si>
  <si>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</si>
  <si>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</si>
  <si>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</si>
  <si>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</si>
  <si>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</si>
  <si>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</si>
  <si>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</si>
  <si>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</si>
  <si>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</si>
  <si>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</si>
  <si>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</si>
  <si>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</si>
  <si>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</si>
  <si>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</si>
  <si>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</si>
  <si>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</si>
  <si>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</si>
  <si>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</si>
  <si>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</si>
  <si>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</si>
  <si>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</si>
  <si>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</si>
  <si>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</si>
  <si>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</si>
  <si>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</si>
  <si>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</si>
  <si>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</si>
  <si>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</si>
  <si>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</si>
  <si>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</si>
  <si>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</si>
  <si>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</si>
  <si>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</si>
  <si>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</si>
  <si>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</si>
  <si>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</si>
  <si>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</si>
  <si>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</si>
  <si>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</si>
  <si>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</si>
  <si>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</si>
  <si>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</si>
  <si>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</si>
  <si>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</si>
  <si>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</si>
  <si>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</si>
  <si>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</si>
  <si>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</si>
  <si>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</si>
  <si>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</si>
  <si>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</si>
  <si>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</si>
  <si>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</si>
  <si>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</si>
  <si>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</si>
  <si>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</si>
  <si>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</si>
  <si>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</si>
  <si>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</si>
  <si>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</si>
  <si>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</si>
  <si>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</si>
  <si>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</si>
  <si>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</si>
  <si>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</si>
  <si>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</si>
  <si>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</si>
  <si>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</si>
  <si>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</si>
  <si>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</si>
  <si>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</si>
  <si>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</si>
  <si>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</si>
  <si>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</si>
  <si>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</si>
  <si>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</si>
  <si>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</si>
  <si>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</si>
  <si>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</si>
  <si>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</si>
  <si>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</si>
  <si>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</si>
  <si>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</si>
  <si>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</si>
  <si>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</si>
  <si>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</si>
  <si>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</si>
  <si>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</si>
  <si>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</si>
  <si>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</si>
  <si>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</si>
  <si>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</si>
  <si>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</si>
  <si>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</si>
  <si>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</si>
  <si>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</si>
  <si>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</si>
  <si>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</si>
  <si>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</si>
  <si>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</si>
  <si>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</si>
  <si>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</si>
  <si>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</si>
  <si>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</si>
  <si>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</si>
  <si>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</si>
  <si>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</si>
  <si>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</si>
  <si>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</si>
  <si>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</si>
  <si>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</si>
  <si>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</si>
  <si>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</si>
  <si>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</si>
  <si>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</si>
  <si>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</si>
  <si>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</si>
  <si>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</si>
  <si>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</si>
  <si>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</si>
  <si>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</si>
  <si>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</si>
  <si>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</si>
  <si>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</si>
  <si>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</si>
  <si>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</si>
  <si>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</si>
  <si>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</si>
  <si>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</si>
  <si>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</si>
  <si>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</si>
  <si>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</si>
  <si>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</si>
  <si>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</si>
  <si>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</si>
  <si>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</si>
  <si>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</si>
  <si>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</si>
  <si>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</si>
  <si>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</si>
  <si>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</si>
  <si>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</si>
  <si>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</si>
  <si>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</si>
  <si>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</si>
  <si>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</si>
  <si>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</si>
  <si>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</si>
  <si>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</si>
  <si>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</si>
  <si>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</si>
  <si>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</si>
  <si>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</si>
  <si>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</si>
  <si>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</si>
  <si>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</si>
  <si>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</si>
  <si>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</si>
  <si>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</si>
  <si>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</si>
  <si>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</si>
  <si>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</si>
  <si>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</si>
  <si>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</si>
  <si>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</si>
  <si>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</si>
  <si>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</si>
  <si>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</si>
  <si>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</si>
  <si>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</si>
  <si>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</si>
  <si>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</si>
  <si>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</si>
  <si>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</si>
  <si>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</si>
  <si>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</si>
  <si>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</si>
  <si>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</si>
  <si>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</si>
  <si>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</si>
  <si>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</si>
  <si>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</si>
  <si>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</si>
  <si>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</si>
  <si>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</si>
  <si>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</si>
  <si>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</si>
  <si>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</si>
  <si>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</si>
  <si>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</si>
  <si>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</si>
  <si>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</si>
  <si>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</si>
  <si>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</si>
  <si>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</si>
  <si>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</si>
  <si>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</si>
  <si>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</si>
  <si>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</si>
  <si>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</si>
  <si>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</si>
  <si>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</si>
  <si>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</si>
  <si>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</si>
  <si>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</si>
  <si>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</si>
  <si>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</si>
  <si>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</si>
  <si>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</si>
  <si>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</si>
  <si>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</si>
  <si>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</si>
  <si>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</si>
  <si>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</si>
  <si>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</si>
  <si>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</si>
  <si>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</si>
  <si>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</si>
  <si>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</si>
  <si>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</si>
  <si>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</si>
  <si>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</si>
  <si>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</si>
  <si>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</si>
  <si>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</si>
  <si>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</si>
  <si>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</si>
  <si>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</si>
  <si>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</si>
  <si>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</si>
  <si>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</si>
  <si>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</si>
  <si>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</si>
  <si>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</si>
  <si>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</si>
  <si>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</si>
  <si>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</si>
  <si>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</si>
  <si>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</si>
  <si>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</si>
  <si>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</si>
  <si>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</si>
  <si>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</si>
  <si>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</si>
  <si>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</si>
  <si>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</si>
  <si>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</si>
  <si>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</si>
  <si>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</si>
  <si>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</si>
  <si>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</si>
  <si>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</si>
  <si>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</si>
  <si>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</si>
  <si>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</si>
  <si>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</si>
  <si>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</si>
  <si>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</si>
  <si>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</si>
  <si>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</si>
  <si>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</si>
  <si>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</si>
  <si>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</si>
  <si>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</si>
  <si>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</si>
  <si>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</si>
  <si>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</si>
  <si>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</si>
  <si>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</si>
  <si>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</si>
  <si>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</si>
  <si>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</si>
  <si>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</si>
  <si>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</si>
  <si>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</si>
  <si>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</si>
  <si>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</si>
  <si>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</si>
  <si>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</si>
  <si>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</si>
  <si>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</si>
  <si>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</si>
  <si>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</si>
  <si>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</si>
  <si>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</si>
  <si>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</si>
  <si>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</si>
  <si>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</si>
  <si>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</si>
  <si>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</si>
  <si>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</si>
  <si>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</si>
  <si>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</si>
  <si>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</si>
  <si>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</si>
  <si>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</si>
  <si>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</si>
  <si>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</si>
  <si>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</si>
  <si>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</si>
  <si>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</si>
  <si>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</si>
  <si>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</si>
  <si>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</si>
  <si>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</si>
  <si>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</si>
  <si>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</si>
  <si>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</si>
  <si>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</si>
  <si>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</si>
  <si>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</si>
  <si>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</si>
  <si>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</si>
  <si>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</si>
  <si>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</si>
  <si>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</si>
  <si>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</si>
  <si>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</si>
  <si>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</si>
  <si>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</si>
  <si>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</si>
  <si>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</si>
  <si>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</si>
  <si>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</si>
  <si>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</si>
  <si>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</si>
  <si>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</si>
  <si>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</si>
  <si>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</si>
  <si>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</si>
  <si>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</si>
  <si>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</si>
  <si>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</si>
  <si>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</si>
  <si>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</si>
  <si>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</si>
  <si>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</si>
  <si>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</si>
  <si>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</si>
  <si>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</si>
  <si>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</si>
  <si>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</si>
  <si>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</si>
  <si>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</si>
  <si>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</si>
  <si>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</si>
  <si>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</si>
  <si>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</si>
  <si>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</si>
  <si>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</si>
  <si>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</si>
  <si>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</si>
  <si>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</si>
  <si>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</si>
  <si>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</si>
  <si>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</si>
  <si>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</si>
  <si>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</si>
  <si>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</si>
  <si>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</si>
  <si>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</si>
  <si>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</si>
  <si>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</si>
  <si>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</si>
  <si>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</si>
  <si>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</si>
  <si>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</si>
  <si>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</si>
  <si>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</si>
  <si>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</si>
  <si>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</si>
  <si>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</si>
  <si>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</si>
  <si>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</si>
  <si>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</si>
  <si>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</si>
  <si>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</si>
  <si>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</si>
  <si>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</si>
  <si>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</si>
  <si>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</si>
  <si>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</si>
  <si>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</si>
  <si>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</si>
  <si>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</si>
  <si>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</si>
  <si>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</si>
  <si>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</si>
  <si>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</si>
  <si>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</si>
  <si>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</si>
  <si>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</si>
  <si>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</si>
  <si>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</si>
  <si>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</si>
  <si>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</si>
  <si>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</si>
  <si>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</si>
  <si>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</si>
  <si>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</si>
  <si>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</si>
  <si>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</si>
  <si>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</si>
  <si>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</si>
  <si>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</si>
  <si>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</si>
  <si>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</si>
  <si>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</si>
  <si>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</si>
  <si>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</si>
  <si>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</si>
  <si>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</si>
  <si>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</si>
  <si>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</si>
  <si>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</si>
  <si>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</si>
  <si>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</si>
  <si>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</si>
  <si>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</si>
  <si>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</si>
  <si>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</si>
  <si>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</si>
  <si>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</si>
  <si>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</si>
  <si>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</si>
  <si>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</si>
  <si>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</si>
  <si>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</si>
  <si>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</si>
  <si>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</si>
  <si>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</si>
  <si>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</si>
  <si>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</si>
  <si>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</si>
  <si>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</si>
  <si>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</si>
  <si>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</si>
  <si>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</si>
  <si>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</si>
  <si>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</si>
  <si>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</si>
  <si>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</si>
  <si>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</si>
  <si>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</si>
  <si>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</si>
  <si>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</si>
  <si>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</si>
  <si>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</si>
  <si>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</si>
  <si>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</si>
  <si>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</si>
  <si>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</si>
  <si>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</si>
  <si>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</si>
  <si>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</si>
  <si>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</si>
  <si>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</si>
  <si>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</si>
  <si>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</si>
  <si>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</si>
  <si>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</si>
  <si>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</si>
  <si>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</si>
  <si>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</si>
  <si>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</si>
  <si>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</si>
  <si>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</si>
  <si>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</si>
  <si>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</si>
  <si>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</si>
  <si>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</si>
  <si>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</si>
  <si>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</si>
  <si>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</si>
  <si>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</si>
  <si>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</si>
  <si>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</si>
  <si>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</si>
  <si>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</si>
  <si>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</si>
  <si>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</si>
  <si>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</si>
  <si>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</si>
  <si>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</si>
  <si>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</si>
  <si>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</si>
  <si>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</si>
  <si>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</si>
  <si>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</si>
  <si>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</si>
  <si>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</si>
  <si>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</si>
  <si>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</si>
  <si>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</si>
  <si>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</si>
  <si>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</si>
  <si>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</si>
  <si>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</si>
  <si>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</si>
  <si>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</si>
  <si>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</si>
  <si>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</si>
  <si>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</si>
  <si>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</si>
  <si>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</si>
  <si>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</si>
  <si>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</si>
  <si>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</si>
  <si>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</si>
  <si>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</si>
  <si>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</si>
  <si>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</si>
  <si>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</si>
  <si>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</si>
  <si>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</si>
  <si>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</si>
  <si>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</si>
  <si>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</si>
  <si>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</si>
  <si>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</si>
  <si>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</si>
  <si>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</si>
  <si>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</si>
  <si>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</si>
  <si>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</si>
  <si>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</si>
  <si>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</si>
  <si>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</si>
  <si>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</si>
  <si>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</si>
  <si>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</si>
  <si>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</si>
  <si>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</si>
  <si>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</si>
  <si>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</si>
  <si>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</si>
  <si>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</si>
  <si>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</si>
  <si>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</si>
  <si>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</si>
  <si>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</si>
  <si>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</si>
  <si>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</si>
  <si>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</si>
  <si>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</si>
  <si>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</si>
  <si>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</si>
  <si>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</si>
  <si>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</si>
  <si>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</si>
  <si>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</si>
  <si>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</si>
  <si>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</si>
  <si>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</si>
  <si>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</si>
  <si>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</si>
  <si>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</si>
  <si>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</si>
  <si>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</si>
  <si>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</si>
  <si>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</si>
  <si>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</si>
  <si>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</si>
  <si>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</si>
  <si>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</si>
  <si>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</si>
  <si>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</si>
  <si>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</si>
  <si>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</si>
  <si>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</si>
  <si>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</si>
  <si>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</si>
  <si>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</si>
  <si>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</si>
  <si>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</si>
  <si>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</si>
  <si>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</si>
  <si>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</si>
  <si>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</si>
  <si>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</si>
  <si>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</si>
  <si>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</si>
  <si>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</si>
  <si>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</si>
  <si>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</si>
  <si>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</si>
  <si>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</si>
  <si>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</si>
  <si>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</si>
  <si>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</si>
  <si>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</si>
  <si>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</si>
  <si>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</si>
  <si>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</si>
  <si>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</si>
  <si>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</si>
  <si>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</si>
  <si>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</si>
  <si>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</si>
  <si>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</si>
  <si>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</si>
  <si>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</si>
  <si>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</si>
  <si>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</si>
  <si>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</si>
  <si>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</si>
  <si>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</si>
  <si>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</si>
  <si>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</si>
  <si>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</si>
  <si>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</si>
  <si>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</si>
  <si>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</si>
  <si>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</si>
  <si>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</si>
  <si>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</si>
  <si>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</si>
  <si>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</si>
  <si>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</si>
  <si>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</si>
  <si>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</si>
  <si>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</si>
  <si>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</si>
  <si>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</si>
  <si>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</si>
  <si>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</si>
  <si>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</si>
  <si>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</si>
  <si>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</si>
  <si>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</si>
  <si>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</si>
  <si>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</si>
  <si>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</si>
  <si>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</si>
  <si>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</si>
  <si>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</si>
  <si>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</si>
  <si>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</si>
  <si>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</si>
  <si>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</si>
  <si>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</si>
  <si>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</si>
  <si>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</si>
  <si>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</si>
  <si>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</si>
  <si>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</si>
  <si>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</si>
  <si>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</si>
  <si>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</si>
  <si>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</si>
  <si>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</si>
  <si>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</si>
  <si>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</si>
  <si>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</si>
  <si>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</si>
  <si>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</si>
  <si>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</si>
  <si>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</si>
  <si>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</si>
  <si>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</si>
  <si>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</si>
  <si>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</si>
  <si>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</si>
  <si>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</si>
  <si>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</si>
  <si>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</si>
  <si>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</si>
  <si>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</si>
  <si>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</si>
  <si>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</si>
  <si>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</si>
  <si>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</si>
  <si>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</si>
  <si>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</si>
  <si>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</si>
  <si>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</si>
  <si>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</si>
  <si>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</si>
  <si>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</si>
  <si>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</si>
  <si>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</si>
  <si>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</si>
  <si>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</si>
  <si>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</si>
  <si>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</si>
  <si>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</si>
  <si>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</si>
  <si>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</si>
  <si>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</si>
  <si>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</si>
  <si>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</si>
  <si>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</si>
  <si>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</si>
  <si>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</si>
  <si>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</si>
  <si>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</si>
  <si>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</si>
  <si>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</si>
  <si>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</si>
  <si>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</si>
  <si>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</si>
  <si>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</si>
  <si>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</si>
  <si>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</si>
  <si>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</si>
  <si>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</si>
  <si>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</si>
  <si>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</si>
  <si>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</si>
  <si>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</si>
  <si>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</si>
  <si>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</si>
  <si>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</si>
  <si>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</si>
  <si>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</si>
  <si>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</si>
  <si>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</si>
  <si>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</si>
  <si>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</si>
  <si>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</si>
  <si>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</si>
  <si>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</si>
  <si>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</si>
  <si>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</si>
  <si>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</si>
  <si>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</si>
  <si>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</si>
  <si>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</si>
  <si>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</si>
  <si>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</si>
  <si>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</si>
  <si>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</si>
  <si>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</si>
  <si>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</si>
  <si>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</si>
  <si>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</si>
  <si>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</si>
  <si>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</si>
  <si>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</si>
  <si>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</si>
  <si>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</si>
  <si>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</si>
  <si>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</si>
  <si>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</si>
  <si>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</si>
  <si>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</si>
  <si>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</si>
  <si>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</si>
  <si>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</si>
  <si>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</si>
  <si>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</si>
  <si>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</si>
  <si>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</si>
  <si>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</si>
  <si>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</si>
  <si>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</si>
  <si>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</si>
  <si>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</si>
  <si>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</si>
  <si>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</si>
  <si>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</si>
  <si>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</si>
  <si>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</si>
  <si>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</si>
  <si>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</si>
  <si>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</si>
  <si>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</si>
  <si>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</si>
  <si>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</si>
  <si>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</si>
  <si>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</si>
  <si>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</si>
  <si>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</si>
  <si>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</si>
  <si>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</si>
  <si>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</si>
  <si>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</si>
  <si>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</si>
  <si>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</si>
  <si>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</si>
  <si>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</si>
  <si>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</si>
  <si>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</si>
  <si>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</si>
  <si>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</si>
  <si>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</si>
  <si>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</si>
  <si>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</si>
  <si>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</si>
  <si>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</si>
  <si>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</si>
  <si>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</si>
  <si>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</si>
  <si>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</si>
  <si>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</si>
  <si>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</si>
  <si>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</si>
  <si>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</si>
  <si>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</si>
  <si>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</si>
  <si>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</si>
  <si>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</si>
  <si>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</si>
  <si>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</si>
  <si>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</si>
  <si>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</si>
  <si>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</si>
  <si>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</si>
  <si>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</si>
  <si>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</si>
  <si>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</si>
  <si>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</si>
  <si>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</si>
  <si>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</si>
  <si>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</si>
  <si>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</si>
  <si>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</si>
  <si>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</si>
  <si>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</si>
  <si>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</si>
  <si>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</si>
  <si>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</si>
  <si>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</si>
  <si>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</si>
  <si>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</si>
  <si>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</si>
  <si>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</si>
  <si>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</si>
  <si>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</si>
  <si>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</si>
  <si>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</si>
  <si>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</si>
  <si>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</si>
  <si>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</si>
  <si>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</si>
  <si>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</si>
  <si>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</si>
  <si>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</si>
  <si>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</si>
  <si>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</si>
  <si>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</si>
  <si>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</si>
  <si>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</si>
  <si>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</si>
  <si>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</si>
  <si>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</si>
  <si>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</si>
  <si>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</si>
  <si>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</si>
  <si>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</si>
  <si>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</si>
  <si>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</si>
  <si>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</si>
  <si>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</si>
  <si>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</si>
  <si>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</si>
  <si>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</si>
  <si>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</si>
  <si>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</si>
  <si>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</si>
  <si>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</si>
  <si>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</si>
  <si>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</si>
  <si>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</si>
  <si>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</si>
  <si>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</si>
  <si>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</si>
  <si>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</si>
  <si>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</si>
  <si>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</si>
  <si>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</si>
  <si>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</si>
  <si>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</si>
  <si>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</si>
  <si>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</si>
  <si>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</si>
  <si>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</si>
  <si>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</si>
  <si>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</si>
  <si>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</si>
  <si>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</si>
  <si>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</si>
  <si>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</si>
  <si>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</si>
  <si>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</si>
  <si>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</si>
  <si>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</si>
  <si>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</si>
  <si>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</si>
  <si>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</si>
  <si>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</si>
  <si>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</si>
  <si>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</si>
  <si>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</si>
  <si>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</si>
  <si>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</si>
  <si>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</si>
  <si>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</si>
  <si>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</si>
  <si>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</si>
  <si>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</si>
  <si>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</si>
  <si>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</si>
  <si>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</si>
  <si>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</si>
  <si>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</si>
  <si>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</si>
  <si>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</si>
  <si>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</si>
  <si>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</si>
  <si>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</si>
  <si>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</si>
  <si>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</si>
  <si>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</si>
  <si>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</si>
  <si>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</si>
  <si>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</si>
  <si>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</si>
  <si>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</si>
  <si>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</si>
  <si>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</si>
  <si>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</si>
  <si>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</si>
  <si>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</si>
  <si>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</si>
  <si>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</si>
  <si>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</si>
  <si>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</si>
  <si>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</si>
  <si>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</si>
  <si>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</si>
  <si>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</si>
  <si>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</si>
  <si>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</si>
  <si>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</si>
  <si>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</si>
  <si>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</si>
  <si>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</si>
  <si>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</si>
  <si>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</si>
  <si>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</si>
  <si>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</si>
  <si>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</si>
  <si>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</si>
  <si>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</si>
  <si>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</si>
  <si>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</si>
  <si>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</si>
  <si>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</si>
  <si>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</si>
  <si>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</si>
  <si>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</si>
  <si>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</si>
  <si>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</si>
  <si>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</si>
  <si>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</si>
  <si>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</si>
  <si>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</si>
  <si>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</si>
  <si>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</si>
  <si>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</si>
  <si>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</si>
  <si>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</si>
  <si>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</si>
  <si>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</si>
  <si>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</si>
  <si>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</si>
  <si>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</si>
  <si>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</si>
  <si>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</si>
  <si>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</si>
  <si>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</si>
  <si>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</si>
  <si>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</si>
  <si>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</si>
  <si>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</si>
  <si>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</si>
  <si>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</si>
  <si>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</si>
  <si>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</si>
  <si>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</si>
  <si>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</si>
  <si>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</si>
  <si>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</si>
  <si>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</si>
  <si>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</si>
  <si>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</si>
  <si>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</si>
  <si>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</si>
  <si>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</si>
  <si>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</si>
  <si>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</si>
  <si>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</si>
  <si>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</si>
  <si>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</si>
  <si>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</si>
  <si>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</si>
  <si>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</si>
  <si>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</si>
  <si>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</si>
  <si>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</si>
  <si>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</si>
  <si>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</si>
  <si>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</si>
  <si>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</si>
  <si>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</si>
  <si>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</si>
  <si>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</si>
  <si>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</si>
  <si>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</si>
  <si>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</si>
  <si>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</si>
  <si>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</si>
  <si>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</si>
  <si>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</si>
  <si>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</si>
  <si>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</si>
  <si>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</si>
  <si>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</si>
  <si>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</si>
  <si>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</si>
  <si>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</si>
  <si>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</si>
  <si>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</si>
  <si>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</si>
  <si>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</si>
  <si>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</si>
  <si>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</si>
  <si>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</si>
  <si>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</si>
  <si>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</si>
  <si>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</si>
  <si>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</si>
  <si>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</si>
  <si>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</si>
  <si>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</si>
  <si>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</si>
  <si>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</si>
  <si>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</si>
  <si>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</si>
  <si>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</si>
  <si>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</si>
  <si>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</si>
  <si>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</si>
  <si>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</si>
  <si>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</si>
  <si>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</si>
  <si>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</si>
  <si>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</si>
  <si>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</si>
  <si>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</si>
  <si>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</si>
  <si>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</si>
  <si>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</si>
  <si>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</si>
  <si>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</si>
  <si>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</si>
  <si>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</si>
  <si>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</si>
  <si>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</si>
  <si>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</si>
  <si>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</si>
  <si>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</si>
  <si>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</si>
  <si>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</si>
  <si>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</si>
  <si>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</si>
  <si>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</si>
  <si>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</si>
  <si>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</si>
  <si>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</si>
  <si>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</si>
  <si>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</si>
  <si>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</si>
  <si>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</si>
  <si>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</si>
  <si>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</si>
  <si>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</si>
  <si>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</si>
  <si>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</si>
  <si>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</si>
  <si>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</si>
  <si>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</si>
  <si>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</si>
  <si>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</si>
  <si>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</si>
  <si>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</si>
  <si>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</si>
  <si>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</si>
  <si>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</si>
  <si>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</si>
  <si>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</si>
  <si>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</si>
  <si>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</si>
  <si>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</si>
  <si>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</si>
  <si>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</si>
  <si>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</si>
  <si>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</si>
  <si>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</si>
  <si>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</si>
  <si>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</si>
  <si>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</si>
  <si>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</si>
  <si>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</si>
  <si>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</si>
  <si>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</si>
  <si>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</si>
  <si>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</si>
  <si>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</si>
  <si>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</si>
  <si>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</si>
  <si>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</si>
  <si>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</si>
  <si>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</si>
  <si>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</si>
  <si>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</si>
  <si>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</si>
  <si>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</si>
  <si>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</si>
  <si>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</si>
  <si>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</si>
  <si>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</si>
  <si>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</si>
  <si>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</si>
  <si>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</si>
  <si>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</si>
  <si>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</si>
  <si>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</si>
  <si>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</si>
  <si>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</si>
  <si>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</si>
  <si>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</si>
  <si>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</si>
  <si>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</si>
  <si>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</si>
  <si>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</si>
  <si>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</si>
  <si>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</si>
  <si>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</si>
  <si>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</si>
  <si>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</si>
  <si>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</si>
  <si>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</si>
  <si>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</si>
  <si>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</si>
  <si>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</si>
  <si>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</si>
  <si>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</si>
  <si>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</si>
  <si>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</si>
  <si>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</si>
  <si>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</si>
  <si>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</si>
  <si>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</si>
  <si>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</si>
  <si>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</si>
  <si>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</si>
  <si>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</si>
  <si>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</si>
  <si>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</si>
  <si>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</si>
  <si>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</si>
  <si>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</si>
  <si>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</si>
  <si>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</si>
  <si>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</si>
  <si>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</si>
  <si>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</si>
  <si>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</si>
  <si>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</si>
  <si>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</si>
  <si>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</si>
  <si>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</si>
  <si>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</si>
  <si>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</si>
  <si>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</si>
  <si>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</si>
  <si>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</si>
  <si>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</si>
  <si>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</si>
  <si>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</si>
  <si>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</si>
  <si>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</si>
  <si>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</si>
  <si>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</si>
  <si>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</si>
  <si>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</si>
  <si>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</si>
  <si>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</si>
  <si>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</si>
  <si>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</si>
  <si>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</si>
  <si>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</si>
  <si>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</si>
  <si>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</si>
  <si>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</si>
  <si>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</si>
  <si>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</si>
  <si>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</si>
  <si>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</si>
  <si>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</si>
  <si>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</si>
  <si>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</si>
  <si>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</si>
  <si>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</si>
  <si>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</si>
  <si>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</si>
  <si>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</si>
  <si>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</si>
  <si>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</si>
  <si>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</si>
  <si>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</si>
  <si>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</si>
  <si>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</si>
  <si>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</si>
  <si>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</si>
  <si>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</si>
  <si>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</si>
  <si>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</si>
  <si>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</si>
  <si>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</si>
  <si>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</si>
  <si>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</si>
  <si>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</si>
  <si>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</si>
  <si>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</si>
  <si>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</si>
  <si>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</si>
  <si>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</si>
  <si>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</si>
  <si>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</si>
  <si>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</si>
  <si>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</si>
  <si>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</si>
  <si>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</si>
  <si>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</si>
  <si>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</si>
  <si>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</si>
  <si>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</si>
  <si>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</si>
  <si>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</si>
  <si>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</si>
  <si>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</si>
  <si>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</si>
  <si>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</si>
  <si>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</si>
  <si>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</si>
  <si>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</si>
  <si>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</si>
  <si>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</si>
  <si>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</si>
  <si>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</si>
  <si>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</si>
  <si>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</si>
  <si>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</si>
  <si>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</si>
  <si>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</si>
  <si>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</si>
  <si>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</si>
  <si>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</si>
  <si>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</si>
  <si>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</si>
  <si>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</si>
  <si>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</si>
  <si>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</si>
  <si>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</si>
  <si>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</si>
  <si>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</si>
  <si>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</si>
  <si>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</si>
  <si>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</si>
  <si>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</si>
  <si>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</si>
  <si>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</si>
  <si>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</si>
  <si>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</si>
  <si>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</si>
  <si>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</si>
  <si>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</si>
  <si>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</si>
  <si>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</si>
  <si>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</si>
  <si>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</si>
  <si>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</si>
  <si>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</si>
  <si>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</si>
  <si>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</si>
  <si>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</si>
  <si>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</si>
  <si>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</si>
  <si>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</si>
  <si>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</si>
  <si>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</si>
  <si>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</si>
  <si>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</si>
  <si>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</si>
  <si>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</si>
  <si>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</si>
  <si>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</si>
  <si>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</si>
  <si>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</si>
  <si>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</si>
  <si>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</si>
  <si>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</si>
  <si>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</si>
  <si>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</si>
  <si>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</si>
  <si>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</si>
  <si>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</si>
  <si>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</si>
  <si>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</si>
  <si>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</si>
  <si>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</si>
  <si>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</si>
  <si>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</si>
  <si>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</si>
  <si>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</si>
  <si>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</si>
  <si>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</si>
  <si>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</si>
  <si>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</si>
  <si>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</si>
  <si>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</si>
  <si>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</si>
  <si>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</si>
  <si>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</si>
  <si>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</si>
  <si>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</si>
  <si>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</si>
  <si>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</si>
  <si>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</si>
  <si>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</si>
  <si>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</si>
  <si>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</si>
  <si>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</si>
  <si>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</si>
  <si>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</si>
  <si>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</si>
  <si>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</si>
  <si>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</si>
  <si>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</si>
  <si>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</si>
  <si>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</si>
  <si>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</si>
  <si>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</si>
  <si>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</si>
  <si>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</si>
  <si>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</si>
  <si>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</si>
  <si>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</si>
  <si>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</si>
  <si>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</si>
  <si>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</si>
  <si>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</si>
  <si>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</si>
  <si>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</si>
  <si>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</si>
  <si>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</si>
  <si>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</si>
  <si>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</si>
  <si>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</si>
  <si>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</si>
  <si>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</si>
  <si>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</si>
  <si>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</si>
  <si>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</si>
  <si>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</si>
  <si>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</si>
  <si>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</si>
  <si>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</si>
  <si>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</si>
  <si>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</si>
  <si>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</si>
  <si>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</si>
  <si>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</si>
  <si>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</si>
  <si>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</si>
  <si>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</si>
  <si>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</si>
  <si>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</si>
  <si>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</si>
  <si>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</si>
  <si>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</si>
  <si>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</si>
  <si>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</si>
  <si>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</si>
  <si>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</si>
  <si>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</si>
  <si>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</si>
  <si>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</si>
  <si>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</si>
  <si>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</si>
  <si>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</si>
  <si>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</si>
  <si>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</si>
  <si>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</si>
  <si>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</si>
  <si>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</si>
  <si>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</si>
  <si>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</si>
  <si>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</si>
  <si>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</si>
  <si>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</si>
  <si>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</si>
  <si>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</si>
  <si>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</si>
  <si>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</si>
  <si>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</si>
  <si>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</si>
  <si>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</si>
  <si>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</si>
  <si>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</si>
  <si>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</si>
  <si>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</si>
  <si>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</si>
  <si>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</si>
  <si>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</si>
  <si>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</si>
  <si>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</si>
  <si>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</si>
  <si>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</si>
  <si>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</si>
  <si>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</si>
  <si>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</si>
  <si>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</si>
  <si>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</si>
  <si>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</si>
  <si>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</si>
  <si>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</si>
  <si>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</si>
  <si>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</si>
  <si>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</si>
  <si>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</si>
  <si>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</si>
  <si>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</si>
  <si>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</si>
  <si>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</si>
  <si>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</si>
  <si>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</si>
  <si>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</si>
  <si>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</si>
  <si>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</si>
  <si>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</si>
  <si>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</si>
  <si>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</si>
  <si>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</si>
  <si>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</si>
  <si>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</si>
  <si>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</si>
  <si>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</si>
  <si>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</si>
  <si>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</si>
  <si>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</si>
  <si>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</si>
  <si>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</si>
  <si>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</si>
  <si>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</si>
  <si>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</si>
  <si>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</si>
  <si>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</si>
  <si>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</si>
  <si>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</si>
  <si>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</si>
  <si>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</si>
  <si>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</si>
  <si>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</si>
  <si>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</si>
  <si>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</si>
  <si>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</si>
  <si>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</si>
  <si>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</si>
  <si>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</si>
  <si>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</si>
  <si>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</si>
  <si>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</si>
  <si>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</si>
  <si>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</si>
  <si>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</si>
  <si>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</si>
  <si>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</si>
  <si>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</si>
  <si>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</si>
  <si>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</si>
  <si>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</si>
  <si>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</si>
  <si>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</si>
  <si>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</si>
  <si>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</si>
  <si>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</si>
  <si>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</si>
  <si>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</si>
  <si>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</si>
  <si>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</si>
  <si>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</si>
  <si>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</si>
  <si>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</si>
  <si>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</si>
  <si>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</si>
  <si>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</si>
  <si>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</si>
  <si>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</si>
  <si>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</si>
  <si>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</si>
  <si>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</si>
  <si>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</si>
  <si>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</si>
  <si>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</si>
  <si>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</si>
  <si>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</si>
  <si>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</si>
  <si>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</si>
  <si>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</si>
  <si>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</si>
  <si>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</si>
  <si>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</si>
  <si>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</si>
  <si>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</si>
  <si>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</si>
  <si>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</si>
  <si>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</si>
  <si>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</si>
  <si>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</si>
  <si>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</si>
  <si>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</si>
  <si>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</si>
  <si>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</si>
  <si>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</si>
  <si>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</si>
  <si>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</si>
  <si>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</si>
  <si>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</si>
  <si>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</si>
  <si>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</si>
  <si>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</si>
  <si>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</si>
  <si>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</si>
  <si>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</si>
  <si>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</si>
  <si>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</si>
  <si>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</si>
  <si>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</si>
  <si>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</si>
  <si>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</si>
  <si>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</si>
  <si>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</si>
  <si>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</si>
  <si>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</si>
  <si>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</si>
  <si>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</si>
  <si>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</si>
  <si>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</si>
  <si>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</si>
  <si>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</si>
  <si>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</si>
  <si>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</si>
  <si>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</si>
  <si>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</si>
  <si>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</si>
  <si>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</si>
  <si>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</si>
  <si>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</si>
  <si>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</si>
  <si>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</si>
  <si>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</si>
  <si>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</si>
  <si>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</si>
  <si>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</si>
  <si>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</si>
  <si>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</si>
  <si>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</si>
  <si>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</si>
  <si>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</si>
  <si>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</si>
  <si>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</si>
  <si>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</si>
  <si>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</si>
  <si>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</si>
  <si>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</si>
  <si>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</si>
  <si>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</si>
  <si>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</si>
  <si>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</si>
  <si>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</si>
  <si>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</si>
  <si>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</si>
  <si>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</si>
  <si>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</si>
  <si>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</si>
  <si>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</si>
  <si>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</si>
  <si>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</si>
  <si>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</si>
  <si>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</si>
  <si>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</si>
  <si>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</si>
  <si>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</si>
  <si>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</si>
  <si>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</si>
  <si>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</si>
  <si>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</si>
  <si>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</si>
  <si>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</si>
  <si>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</si>
  <si>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</si>
  <si>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</si>
  <si>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</si>
  <si>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</si>
  <si>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</si>
  <si>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</si>
  <si>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</si>
  <si>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</si>
  <si>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</si>
  <si>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</si>
  <si>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</si>
  <si>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</si>
  <si>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</si>
  <si>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</si>
  <si>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</si>
  <si>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</si>
  <si>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</si>
  <si>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</si>
  <si>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</si>
  <si>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</si>
  <si>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</si>
  <si>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</si>
  <si>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</si>
  <si>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</si>
  <si>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</si>
  <si>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</si>
  <si>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</si>
  <si>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</si>
  <si>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</si>
  <si>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</si>
  <si>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</si>
  <si>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</si>
  <si>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</si>
  <si>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</si>
  <si>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</si>
  <si>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</si>
  <si>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</si>
  <si>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</si>
  <si>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</si>
  <si>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</si>
  <si>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</si>
  <si>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</si>
  <si>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</si>
  <si>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</si>
  <si>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</si>
  <si>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</si>
  <si>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</si>
  <si>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</si>
  <si>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</si>
  <si>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</si>
  <si>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</si>
  <si>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</si>
  <si>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</si>
  <si>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</si>
  <si>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</si>
  <si>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</si>
  <si>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</si>
  <si>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</si>
  <si>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</si>
  <si>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</si>
  <si>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</si>
  <si>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</si>
  <si>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</si>
  <si>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</si>
  <si>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</si>
  <si>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</si>
  <si>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</si>
  <si>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</si>
  <si>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</si>
  <si>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</si>
  <si>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</si>
  <si>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</si>
  <si>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</si>
  <si>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</si>
  <si>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</si>
  <si>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</si>
  <si>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</si>
  <si>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</si>
  <si>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</si>
  <si>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</si>
  <si>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</si>
  <si>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</si>
  <si>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</si>
  <si>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</si>
  <si>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</si>
  <si>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</si>
  <si>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</si>
  <si>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</si>
  <si>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</si>
  <si>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</si>
  <si>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</si>
  <si>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</si>
  <si>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</si>
  <si>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</si>
  <si>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</si>
  <si>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</si>
  <si>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</si>
  <si>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</si>
  <si>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</si>
  <si>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</si>
  <si>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</si>
  <si>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</si>
  <si>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</si>
  <si>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</si>
  <si>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</si>
  <si>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</si>
  <si>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</si>
  <si>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</si>
  <si>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</si>
  <si>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</si>
  <si>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</si>
  <si>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</si>
  <si>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</si>
  <si>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</si>
  <si>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</si>
  <si>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</si>
  <si>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</si>
  <si>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</si>
  <si>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</si>
  <si>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</si>
  <si>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</si>
  <si>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</si>
  <si>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</si>
  <si>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</si>
  <si>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</si>
  <si>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</si>
  <si>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</si>
  <si>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</si>
  <si>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</si>
  <si>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</si>
  <si>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</si>
  <si>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</si>
  <si>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</si>
  <si>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</si>
  <si>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</si>
  <si>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</si>
  <si>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</si>
  <si>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</si>
  <si>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</si>
  <si>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</si>
  <si>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</si>
  <si>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</si>
  <si>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</si>
  <si>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</si>
  <si>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</si>
  <si>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</si>
  <si>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</si>
  <si>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</si>
  <si>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</si>
  <si>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</si>
  <si>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</si>
  <si>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</si>
  <si>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</si>
  <si>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</si>
  <si>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</si>
  <si>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</si>
  <si>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</si>
  <si>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</si>
  <si>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</si>
  <si>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</si>
  <si>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</si>
  <si>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</si>
  <si>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</si>
  <si>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</si>
  <si>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</si>
  <si>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</si>
  <si>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</si>
  <si>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</si>
  <si>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</si>
  <si>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</si>
  <si>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</si>
  <si>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</si>
  <si>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</si>
  <si>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</si>
  <si>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</si>
  <si>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</si>
  <si>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</si>
  <si>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</si>
  <si>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</si>
  <si>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</si>
  <si>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</si>
  <si>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</si>
  <si>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</si>
  <si>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</si>
  <si>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</si>
  <si>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</si>
  <si>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</si>
  <si>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</si>
  <si>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</si>
  <si>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</si>
  <si>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</si>
  <si>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</si>
  <si>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</si>
  <si>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</si>
  <si>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</si>
  <si>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</si>
  <si>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</si>
  <si>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</si>
  <si>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</si>
  <si>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</si>
  <si>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</si>
  <si>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</si>
  <si>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</si>
  <si>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</si>
  <si>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</si>
  <si>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</si>
  <si>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</si>
  <si>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</si>
  <si>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</si>
  <si>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</si>
  <si>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</si>
  <si>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</si>
  <si>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</si>
  <si>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</si>
  <si>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</si>
  <si>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</si>
  <si>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</si>
  <si>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</si>
  <si>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</si>
  <si>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</si>
  <si>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</si>
  <si>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</si>
  <si>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</si>
  <si>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</si>
  <si>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</si>
  <si>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</si>
  <si>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</si>
  <si>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</si>
  <si>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</si>
  <si>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</si>
  <si>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</si>
  <si>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</si>
  <si>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</si>
  <si>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</si>
  <si>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</si>
  <si>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</si>
  <si>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</si>
  <si>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</si>
  <si>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</si>
  <si>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</si>
  <si>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</si>
  <si>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</si>
  <si>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</si>
  <si>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</si>
  <si>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</si>
  <si>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</si>
  <si>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</si>
  <si>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</si>
  <si>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</si>
  <si>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</si>
  <si>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</si>
  <si>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</si>
  <si>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</si>
  <si>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</si>
  <si>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</si>
  <si>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</si>
  <si>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</si>
  <si>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</si>
  <si>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</si>
  <si>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</si>
  <si>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</si>
  <si>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</si>
  <si>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</si>
  <si>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</si>
  <si>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</si>
  <si>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</si>
  <si>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</si>
  <si>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</si>
  <si>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</si>
  <si>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</si>
  <si>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</si>
  <si>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</si>
  <si>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</si>
  <si>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</si>
  <si>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</si>
  <si>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</si>
  <si>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</si>
  <si>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</si>
  <si>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</si>
  <si>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</si>
  <si>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</si>
  <si>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</si>
  <si>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</si>
  <si>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</si>
  <si>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</si>
  <si>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</si>
  <si>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</si>
  <si>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</si>
  <si>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</si>
  <si>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</si>
  <si>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</si>
  <si>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</si>
  <si>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</si>
  <si>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</si>
  <si>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</si>
  <si>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</si>
  <si>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</si>
  <si>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</si>
  <si>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</si>
  <si>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</si>
  <si>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</si>
  <si>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</si>
  <si>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</si>
  <si>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</si>
  <si>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</si>
  <si>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</si>
  <si>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</si>
  <si>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</si>
  <si>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</si>
  <si>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</si>
  <si>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</si>
  <si>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</si>
  <si>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</si>
  <si>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</si>
  <si>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</si>
  <si>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</si>
  <si>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</si>
  <si>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</si>
  <si>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</si>
  <si>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</si>
  <si>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</si>
  <si>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</si>
  <si>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</si>
  <si>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</si>
  <si>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</si>
  <si>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</si>
  <si>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</si>
  <si>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</si>
  <si>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</si>
  <si>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</si>
  <si>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</si>
  <si>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</si>
  <si>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</si>
  <si>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</si>
  <si>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</si>
  <si>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</si>
  <si>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</si>
  <si>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</si>
  <si>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</si>
  <si>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</si>
  <si>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</si>
  <si>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</si>
  <si>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</si>
  <si>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</si>
  <si>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</si>
  <si>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</si>
  <si>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</si>
  <si>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</si>
  <si>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</si>
  <si>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</si>
  <si>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</si>
  <si>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</si>
  <si>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</si>
  <si>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</si>
  <si>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</si>
  <si>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</si>
  <si>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</si>
  <si>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</si>
  <si>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</si>
  <si>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</si>
  <si>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</si>
  <si>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</si>
  <si>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</si>
  <si>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</si>
  <si>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</si>
  <si>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</si>
  <si>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</si>
  <si>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</si>
  <si>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</si>
  <si>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</si>
  <si>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</si>
  <si>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</si>
  <si>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</si>
  <si>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</si>
  <si>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</si>
  <si>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</si>
  <si>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</si>
  <si>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</si>
  <si>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</si>
  <si>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</si>
  <si>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</si>
  <si>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</si>
  <si>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</si>
  <si>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</si>
  <si>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</si>
  <si>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</si>
  <si>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</si>
  <si>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</si>
  <si>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</si>
  <si>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</si>
  <si>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</si>
  <si>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</si>
  <si>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</si>
  <si>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</si>
  <si>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</si>
  <si>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</si>
  <si>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</si>
  <si>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</si>
  <si>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</si>
  <si>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</si>
  <si>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</si>
  <si>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</si>
  <si>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</si>
  <si>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</si>
  <si>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</si>
  <si>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</si>
  <si>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</si>
  <si>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</si>
  <si>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</si>
  <si>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</si>
  <si>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</si>
  <si>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</si>
  <si>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</si>
  <si>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</si>
  <si>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</si>
  <si>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</si>
  <si>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</si>
  <si>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</si>
  <si>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</si>
  <si>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</si>
  <si>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</si>
  <si>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</si>
  <si>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</si>
  <si>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</si>
  <si>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</si>
  <si>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</si>
  <si>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</si>
  <si>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</si>
  <si>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</si>
  <si>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</si>
  <si>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</si>
  <si>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</si>
  <si>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</si>
  <si>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</si>
  <si>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</si>
  <si>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</si>
  <si>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</si>
  <si>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</si>
  <si>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</si>
  <si>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</si>
  <si>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</si>
  <si>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</si>
  <si>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</si>
  <si>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</si>
  <si>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</si>
  <si>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</si>
  <si>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</si>
  <si>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</si>
  <si>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</si>
  <si>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</si>
  <si>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</si>
  <si>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</si>
  <si>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</si>
  <si>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</si>
  <si>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</si>
  <si>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</si>
  <si>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</si>
  <si>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</si>
  <si>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</si>
  <si>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</si>
  <si>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</si>
  <si>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</si>
  <si>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</si>
  <si>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</si>
  <si>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</si>
  <si>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</si>
  <si>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</si>
  <si>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</si>
  <si>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</si>
  <si>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</si>
  <si>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</si>
  <si>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</si>
  <si>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</si>
  <si>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</si>
  <si>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</si>
  <si>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</si>
  <si>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</si>
  <si>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</si>
  <si>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</si>
  <si>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</si>
  <si>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</si>
  <si>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</si>
  <si>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</si>
  <si>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</si>
  <si>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</si>
  <si>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</si>
  <si>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</si>
  <si>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</si>
  <si>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</si>
  <si>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</si>
  <si>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</si>
  <si>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</si>
  <si>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</si>
  <si>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</si>
  <si>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</si>
  <si>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</si>
  <si>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</si>
  <si>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</si>
  <si>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</si>
  <si>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</si>
  <si>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</si>
  <si>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</si>
  <si>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</si>
  <si>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</si>
  <si>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</si>
  <si>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</si>
  <si>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</si>
  <si>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</si>
  <si>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</si>
  <si>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</si>
  <si>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</si>
  <si>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</si>
  <si>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</si>
  <si>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</si>
  <si>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</si>
  <si>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</si>
  <si>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</si>
  <si>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</si>
  <si>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</si>
  <si>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</si>
  <si>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</si>
  <si>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</si>
  <si>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</si>
  <si>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</si>
  <si>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</si>
  <si>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</si>
  <si>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</si>
  <si>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</si>
  <si>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</si>
  <si>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</si>
  <si>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</si>
  <si>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</si>
  <si>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</si>
  <si>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</si>
  <si>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</si>
  <si>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</si>
  <si>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</si>
  <si>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</si>
  <si>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</si>
  <si>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</si>
  <si>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</si>
  <si>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</si>
  <si>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</si>
  <si>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</si>
  <si>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</si>
  <si>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</si>
  <si>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</si>
  <si>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</si>
  <si>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</si>
  <si>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</si>
  <si>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</si>
  <si>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</si>
  <si>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</si>
  <si>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</si>
  <si>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</si>
  <si>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</si>
  <si>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</si>
  <si>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</si>
  <si>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</si>
  <si>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</si>
  <si>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</si>
  <si>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</si>
  <si>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</si>
  <si>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</si>
  <si>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</si>
  <si>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</si>
  <si>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</si>
  <si>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</si>
  <si>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</si>
  <si>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</si>
  <si>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</si>
  <si>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</si>
  <si>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</si>
  <si>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</si>
  <si>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</si>
  <si>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</si>
  <si>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</si>
  <si>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</si>
  <si>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</si>
  <si>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</si>
  <si>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</si>
  <si>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</si>
  <si>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</si>
  <si>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</si>
  <si>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</si>
  <si>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</si>
  <si>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</si>
  <si>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</si>
  <si>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</si>
  <si>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</si>
  <si>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</si>
  <si>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</si>
  <si>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</si>
  <si>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</si>
  <si>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</si>
  <si>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</si>
  <si>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</si>
  <si>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</si>
  <si>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</si>
  <si>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</si>
  <si>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</si>
  <si>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</si>
  <si>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</si>
  <si>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</si>
  <si>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</si>
  <si>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</si>
  <si>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</si>
  <si>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</si>
  <si>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</si>
  <si>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</si>
  <si>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</si>
  <si>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</si>
  <si>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</si>
  <si>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</si>
  <si>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</si>
  <si>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</si>
  <si>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</si>
  <si>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</si>
  <si>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</si>
  <si>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</si>
  <si>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</si>
  <si>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</si>
  <si>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</si>
  <si>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</si>
  <si>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</si>
  <si>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</si>
  <si>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</si>
  <si>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</si>
  <si>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</si>
  <si>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</si>
  <si>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</si>
  <si>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</si>
  <si>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</si>
  <si>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</si>
  <si>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</si>
  <si>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</si>
  <si>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</si>
  <si>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</si>
  <si>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</si>
  <si>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</si>
  <si>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</si>
  <si>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</si>
  <si>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</si>
  <si>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</si>
  <si>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</si>
  <si>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</si>
  <si>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</si>
  <si>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</si>
  <si>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</si>
  <si>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</si>
  <si>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</si>
  <si>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</si>
  <si>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</si>
  <si>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</si>
  <si>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</si>
  <si>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</si>
  <si>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</si>
  <si>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</si>
  <si>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</si>
  <si>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</si>
  <si>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</si>
  <si>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</si>
  <si>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</si>
  <si>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</si>
  <si>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</si>
  <si>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</si>
  <si>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</si>
  <si>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</si>
  <si>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</si>
  <si>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</si>
  <si>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</si>
  <si>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</si>
  <si>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</si>
  <si>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</si>
  <si>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</si>
  <si>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</si>
  <si>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</si>
  <si>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</si>
  <si>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</si>
  <si>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</si>
  <si>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</si>
  <si>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</si>
  <si>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</si>
  <si>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</si>
  <si>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</si>
  <si>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</si>
  <si>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</si>
  <si>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</si>
  <si>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</si>
  <si>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</si>
  <si>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</si>
  <si>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</si>
  <si>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</si>
  <si>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</si>
  <si>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</si>
  <si>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</si>
  <si>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</si>
  <si>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</si>
  <si>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</si>
  <si>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</si>
  <si>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</si>
  <si>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</si>
  <si>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</si>
  <si>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</si>
  <si>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</si>
  <si>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</si>
  <si>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</si>
  <si>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</si>
  <si>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</si>
  <si>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</si>
  <si>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</si>
  <si>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</si>
  <si>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</si>
  <si>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</si>
  <si>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</si>
  <si>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</si>
  <si>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</si>
  <si>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</si>
  <si>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</si>
  <si>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</si>
  <si>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</si>
  <si>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</si>
  <si>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</si>
  <si>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</si>
  <si>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</si>
  <si>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</si>
  <si>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</si>
  <si>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</si>
  <si>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</si>
  <si>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</si>
  <si>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</si>
  <si>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</si>
  <si>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</si>
  <si>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</si>
  <si>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</si>
  <si>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</si>
  <si>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</si>
  <si>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</si>
  <si>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</si>
  <si>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</si>
  <si>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</si>
  <si>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</si>
  <si>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</si>
  <si>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</si>
  <si>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</si>
  <si>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</si>
  <si>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</si>
  <si>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</si>
  <si>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</si>
  <si>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</si>
  <si>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</si>
  <si>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</si>
  <si>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</si>
  <si>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</si>
  <si>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</si>
  <si>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</si>
  <si>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</si>
  <si>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</si>
  <si>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</si>
  <si>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</si>
  <si>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</si>
  <si>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</si>
  <si>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</si>
  <si>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</si>
  <si>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</si>
  <si>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</si>
  <si>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</si>
  <si>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</si>
  <si>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</si>
  <si>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</si>
  <si>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</si>
  <si>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</si>
  <si>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</si>
  <si>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</si>
  <si>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</si>
  <si>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</si>
  <si>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</si>
  <si>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</si>
  <si>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</si>
  <si>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</si>
  <si>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</si>
  <si>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</si>
  <si>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</si>
  <si>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</si>
  <si>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</si>
  <si>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</si>
  <si>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</si>
  <si>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</si>
  <si>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</si>
  <si>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</si>
  <si>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</si>
  <si>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</si>
  <si>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</si>
  <si>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</si>
  <si>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</si>
  <si>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</si>
  <si>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</si>
  <si>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</si>
  <si>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</si>
  <si>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</si>
  <si>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</si>
  <si>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</si>
  <si>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</si>
  <si>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</si>
  <si>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</si>
  <si>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</si>
  <si>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</si>
  <si>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</si>
  <si>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</si>
  <si>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</si>
  <si>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</si>
  <si>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</si>
  <si>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</si>
  <si>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</si>
  <si>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</si>
  <si>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</si>
  <si>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</si>
  <si>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</si>
  <si>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</si>
  <si>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</si>
  <si>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</si>
  <si>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</si>
  <si>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</si>
  <si>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</si>
  <si>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</si>
  <si>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</si>
  <si>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</si>
  <si>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</si>
  <si>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</si>
  <si>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</si>
  <si>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</si>
  <si>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</si>
  <si>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</si>
  <si>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</si>
  <si>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</si>
  <si>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</si>
  <si>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</si>
  <si>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</si>
  <si>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</si>
  <si>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</si>
  <si>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</si>
  <si>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</si>
  <si>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</si>
  <si>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</si>
  <si>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</si>
  <si>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</si>
  <si>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</si>
  <si>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</si>
  <si>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</si>
  <si>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</si>
  <si>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</si>
  <si>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</si>
  <si>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</si>
  <si>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</si>
  <si>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</si>
  <si>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</si>
  <si>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</si>
  <si>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</si>
  <si>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</si>
  <si>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</si>
  <si>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</si>
  <si>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</si>
  <si>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</si>
  <si>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</si>
  <si>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</si>
  <si>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</si>
  <si>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</si>
  <si>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</si>
  <si>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</si>
  <si>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</si>
  <si>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</si>
  <si>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</si>
  <si>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</si>
  <si>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</si>
  <si>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</si>
  <si>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</si>
  <si>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</si>
  <si>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</si>
  <si>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</si>
  <si>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</si>
  <si>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</si>
  <si>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</si>
  <si>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</si>
  <si>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</si>
  <si>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</si>
  <si>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</si>
  <si>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</si>
  <si>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</si>
  <si>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</si>
  <si>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</si>
  <si>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</si>
  <si>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</si>
  <si>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</si>
  <si>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</si>
  <si>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</si>
  <si>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</si>
  <si>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</si>
  <si>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</si>
  <si>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</si>
  <si>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</si>
  <si>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</si>
  <si>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</si>
  <si>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</si>
  <si>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</si>
  <si>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</si>
  <si>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</si>
  <si>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</si>
  <si>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</si>
  <si>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</si>
  <si>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</si>
  <si>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</si>
  <si>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</si>
  <si>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</si>
  <si>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</si>
  <si>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</si>
  <si>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</si>
  <si>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</si>
  <si>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</si>
  <si>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</si>
  <si>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</si>
  <si>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</si>
  <si>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</si>
  <si>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</si>
  <si>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</si>
  <si>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</si>
  <si>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</si>
  <si>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</si>
  <si>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</si>
  <si>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</si>
  <si>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</si>
  <si>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</si>
  <si>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</si>
  <si>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</si>
  <si>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</si>
  <si>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</si>
  <si>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</si>
  <si>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</si>
  <si>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</si>
  <si>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</si>
  <si>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</si>
  <si>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</si>
  <si>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</si>
  <si>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</si>
  <si>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</si>
  <si>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</si>
  <si>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</si>
  <si>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</si>
  <si>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</si>
  <si>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</si>
  <si>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</si>
  <si>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</si>
  <si>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</si>
  <si>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</si>
  <si>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</si>
  <si>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</si>
  <si>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</si>
  <si>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</si>
  <si>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</si>
  <si>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</si>
  <si>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</si>
  <si>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</si>
  <si>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</si>
  <si>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</si>
  <si>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</si>
  <si>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</si>
  <si>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</si>
  <si>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</si>
  <si>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</si>
  <si>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</si>
  <si>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</si>
  <si>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</si>
  <si>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</si>
  <si>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</si>
  <si>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</si>
  <si>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</si>
  <si>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</si>
  <si>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</si>
  <si>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</si>
  <si>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</si>
  <si>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</si>
  <si>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</si>
  <si>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</si>
  <si>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</si>
  <si>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</si>
  <si>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</si>
  <si>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</si>
  <si>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</si>
  <si>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</si>
  <si>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</si>
  <si>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</si>
  <si>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</si>
  <si>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</si>
  <si>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</si>
  <si>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</si>
  <si>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</si>
  <si>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</si>
  <si>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</si>
  <si>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</si>
  <si>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</si>
  <si>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</si>
  <si>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</si>
  <si>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</si>
  <si>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</si>
  <si>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</si>
  <si>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</si>
  <si>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</si>
  <si>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</si>
  <si>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</si>
  <si>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</si>
  <si>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</si>
  <si>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</si>
  <si>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</si>
  <si>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</si>
  <si>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</si>
  <si>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</si>
  <si>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</si>
  <si>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</si>
  <si>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</si>
  <si>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</si>
  <si>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</si>
  <si>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</si>
  <si>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</si>
  <si>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</si>
  <si>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</si>
  <si>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</si>
  <si>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</si>
  <si>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</si>
  <si>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</si>
  <si>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</si>
  <si>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</si>
  <si>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</si>
  <si>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</si>
  <si>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</si>
  <si>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</si>
  <si>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</si>
  <si>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</si>
  <si>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</si>
  <si>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</si>
  <si>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</si>
  <si>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</si>
  <si>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</si>
  <si>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</si>
  <si>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</si>
  <si>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</si>
  <si>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</si>
  <si>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</si>
  <si>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</si>
  <si>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</si>
  <si>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</si>
  <si>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</si>
  <si>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</si>
  <si>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</si>
  <si>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</si>
  <si>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</si>
  <si>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</si>
  <si>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</si>
  <si>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</si>
  <si>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</si>
  <si>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</si>
  <si>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</si>
  <si>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</si>
  <si>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</si>
  <si>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</si>
  <si>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</si>
  <si>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</si>
  <si>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</si>
  <si>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</si>
  <si>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</si>
  <si>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</si>
  <si>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</si>
  <si>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</si>
  <si>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</si>
  <si>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</si>
  <si>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</si>
  <si>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</si>
  <si>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</si>
  <si>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</si>
  <si>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</si>
  <si>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</si>
  <si>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</si>
  <si>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</si>
  <si>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</si>
  <si>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</si>
  <si>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</si>
  <si>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</si>
  <si>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</si>
  <si>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</si>
  <si>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</si>
  <si>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</si>
  <si>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</si>
  <si>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</si>
  <si>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</si>
  <si>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</si>
  <si>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</si>
  <si>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</si>
  <si>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</si>
  <si>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</si>
  <si>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</si>
  <si>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</si>
  <si>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</si>
  <si>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</si>
  <si>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</si>
  <si>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</si>
  <si>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</si>
  <si>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</si>
  <si>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</si>
  <si>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</si>
  <si>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</si>
  <si>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</si>
  <si>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</si>
  <si>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</si>
  <si>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</si>
  <si>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</si>
  <si>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</si>
  <si>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</si>
  <si>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</si>
  <si>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</si>
  <si>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</si>
  <si>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</si>
  <si>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</si>
  <si>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</si>
  <si>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</si>
  <si>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</si>
  <si>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</si>
  <si>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</si>
  <si>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</si>
  <si>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</si>
  <si>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</si>
  <si>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</si>
  <si>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</si>
  <si>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</si>
  <si>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</si>
  <si>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</si>
  <si>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</si>
  <si>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</si>
  <si>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</si>
  <si>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</si>
  <si>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</si>
  <si>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</si>
  <si>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</si>
  <si>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</si>
  <si>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</si>
  <si>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</si>
  <si>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</si>
  <si>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</si>
  <si>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</si>
  <si>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</si>
  <si>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</si>
  <si>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</si>
  <si>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</si>
  <si>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</si>
  <si>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</si>
  <si>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</si>
  <si>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</si>
  <si>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</si>
  <si>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</si>
  <si>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</si>
  <si>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</si>
  <si>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</si>
  <si>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</si>
  <si>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</si>
  <si>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</si>
  <si>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</si>
  <si>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</si>
  <si>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</si>
  <si>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</si>
  <si>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</si>
  <si>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</si>
  <si>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</si>
  <si>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</si>
  <si>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</si>
  <si>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</si>
  <si>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</si>
  <si>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</si>
  <si>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</si>
  <si>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</si>
  <si>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</si>
  <si>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</si>
  <si>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</si>
  <si>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</si>
  <si>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</si>
  <si>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</si>
  <si>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</si>
  <si>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</si>
  <si>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</si>
  <si>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</si>
  <si>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</si>
  <si>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</si>
  <si>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</si>
  <si>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</si>
  <si>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</si>
  <si>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</si>
  <si>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</si>
  <si>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</si>
  <si>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</si>
  <si>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</si>
  <si>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</si>
  <si>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</si>
  <si>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</si>
  <si>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</si>
  <si>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</si>
  <si>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</si>
  <si>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</si>
  <si>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</si>
  <si>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</si>
  <si>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</si>
  <si>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</si>
  <si>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</si>
  <si>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</si>
  <si>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</si>
  <si>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</si>
  <si>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</si>
  <si>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</si>
  <si>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</si>
  <si>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</si>
  <si>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</si>
  <si>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</si>
  <si>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</si>
  <si>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</si>
  <si>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</si>
  <si>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</si>
  <si>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</si>
  <si>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</si>
  <si>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</si>
  <si>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</si>
  <si>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</si>
  <si>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</si>
  <si>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</si>
  <si>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</si>
  <si>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</si>
  <si>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</si>
  <si>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</si>
  <si>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</si>
  <si>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</si>
  <si>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</si>
  <si>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</si>
  <si>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</si>
  <si>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</si>
  <si>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</si>
  <si>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</si>
  <si>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</si>
  <si>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</si>
  <si>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</si>
  <si>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</si>
  <si>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</si>
  <si>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</si>
  <si>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</si>
  <si>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</si>
  <si>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</si>
  <si>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</si>
  <si>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</si>
  <si>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</si>
  <si>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</si>
  <si>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</si>
  <si>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</si>
  <si>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</si>
  <si>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</si>
  <si>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</si>
  <si>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</si>
  <si>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</si>
  <si>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</si>
  <si>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</si>
  <si>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</si>
  <si>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</si>
  <si>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</si>
  <si>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</si>
  <si>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</si>
  <si>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</si>
  <si>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</si>
  <si>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</si>
  <si>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</si>
  <si>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</si>
  <si>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</si>
  <si>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</si>
  <si>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</si>
  <si>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</si>
  <si>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</si>
  <si>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</si>
  <si>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</si>
  <si>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</si>
  <si>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</si>
  <si>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</si>
  <si>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</si>
  <si>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</si>
  <si>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</si>
  <si>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</si>
  <si>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</si>
  <si>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</si>
  <si>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</si>
  <si>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</si>
  <si>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</si>
  <si>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</si>
  <si>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</si>
  <si>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</si>
  <si>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</si>
  <si>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</si>
  <si>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</si>
  <si>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</si>
  <si>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</si>
  <si>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</si>
  <si>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</si>
  <si>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</si>
  <si>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</si>
  <si>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</si>
  <si>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</si>
  <si>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</si>
  <si>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</si>
  <si>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</si>
  <si>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</si>
  <si>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</si>
  <si>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</si>
  <si>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</si>
  <si>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</si>
  <si>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</si>
  <si>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</si>
  <si>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</si>
  <si>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</si>
  <si>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</si>
  <si>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</si>
  <si>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</si>
  <si>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</si>
  <si>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</si>
  <si>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</si>
  <si>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</si>
  <si>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</si>
  <si>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</si>
  <si>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</si>
  <si>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</si>
  <si>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</si>
  <si>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</si>
  <si>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</si>
  <si>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</si>
  <si>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</si>
  <si>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</si>
  <si>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</si>
  <si>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</si>
  <si>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</si>
  <si>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</si>
  <si>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</si>
  <si>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</si>
  <si>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</si>
  <si>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</si>
  <si>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</si>
  <si>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</si>
  <si>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</si>
  <si>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</si>
  <si>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</si>
  <si>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</si>
  <si>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</si>
  <si>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</si>
  <si>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</si>
  <si>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</si>
  <si>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</si>
  <si>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</si>
  <si>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</si>
  <si>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</si>
  <si>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</si>
  <si>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</si>
  <si>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</si>
  <si>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</si>
  <si>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</si>
  <si>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</si>
  <si>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</si>
  <si>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</si>
  <si>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</si>
  <si>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</si>
  <si>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</si>
  <si>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</si>
  <si>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</si>
  <si>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</si>
  <si>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</si>
  <si>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</si>
  <si>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</si>
  <si>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</si>
  <si>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</si>
  <si>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</si>
  <si>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</si>
  <si>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</si>
  <si>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</si>
  <si>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</si>
  <si>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</si>
  <si>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</si>
  <si>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</si>
  <si>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</si>
  <si>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</si>
  <si>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</si>
  <si>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</si>
  <si>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</si>
  <si>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</si>
  <si>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</si>
  <si>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</si>
  <si>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</si>
  <si>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</si>
  <si>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</si>
  <si>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</si>
  <si>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</si>
  <si>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</si>
  <si>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</si>
  <si>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</si>
  <si>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</si>
  <si>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</si>
  <si>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</si>
  <si>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</si>
  <si>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</si>
  <si>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</si>
  <si>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</si>
  <si>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</si>
  <si>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</si>
  <si>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</si>
  <si>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</si>
  <si>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</si>
  <si>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</si>
  <si>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</si>
  <si>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</si>
  <si>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</si>
  <si>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</si>
  <si>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</si>
  <si>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</si>
  <si>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</si>
  <si>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</si>
  <si>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</si>
  <si>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</si>
  <si>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</si>
  <si>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</si>
  <si>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</si>
  <si>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</si>
  <si>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</si>
  <si>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</si>
  <si>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</si>
  <si>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</si>
  <si>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</si>
  <si>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</si>
  <si>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</si>
  <si>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</si>
  <si>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</si>
  <si>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</si>
  <si>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</si>
  <si>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</si>
  <si>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</si>
  <si>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</si>
  <si>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</si>
  <si>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</si>
  <si>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</si>
  <si>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</si>
  <si>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</si>
  <si>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</si>
  <si>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</si>
  <si>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</si>
  <si>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</si>
  <si>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</si>
  <si>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</si>
  <si>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</si>
  <si>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</si>
  <si>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</si>
  <si>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</si>
  <si>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</si>
  <si>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</si>
  <si>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</si>
  <si>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</si>
  <si>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</si>
  <si>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</si>
  <si>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</si>
  <si>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</si>
  <si>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</si>
  <si>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</si>
  <si>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</si>
  <si>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</si>
  <si>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</si>
  <si>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</si>
  <si>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</si>
  <si>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</si>
  <si>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</si>
  <si>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</si>
  <si>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</si>
  <si>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</si>
  <si>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</si>
  <si>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</si>
  <si>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</si>
  <si>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</si>
  <si>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</si>
  <si>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</si>
  <si>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</si>
  <si>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</si>
  <si>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</si>
  <si>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</si>
  <si>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</si>
  <si>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</si>
  <si>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</si>
  <si>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</si>
  <si>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</si>
  <si>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</si>
  <si>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</si>
  <si>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</si>
  <si>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</si>
  <si>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</si>
  <si>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</si>
  <si>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</si>
  <si>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</si>
  <si>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</si>
  <si>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</si>
  <si>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</si>
  <si>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</si>
  <si>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</si>
  <si>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</si>
  <si>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</si>
  <si>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</si>
  <si>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</si>
  <si>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</si>
  <si>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</si>
  <si>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</si>
  <si>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</si>
  <si>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</si>
  <si>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</si>
  <si>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</si>
  <si>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</si>
  <si>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</si>
  <si>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</si>
  <si>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</si>
  <si>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</si>
  <si>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</si>
  <si>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</si>
  <si>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</si>
  <si>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</si>
  <si>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</si>
  <si>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</si>
  <si>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</si>
  <si>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</si>
  <si>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</si>
  <si>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</si>
  <si>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</si>
  <si>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</si>
  <si>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</si>
  <si>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</si>
  <si>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</si>
  <si>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</si>
  <si>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</si>
  <si>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</si>
  <si>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</si>
  <si>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</si>
  <si>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</si>
  <si>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</si>
  <si>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</si>
  <si>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</si>
  <si>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</si>
  <si>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</si>
  <si>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</si>
  <si>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</si>
  <si>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</si>
  <si>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</si>
  <si>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</si>
  <si>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</si>
  <si>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</si>
  <si>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</si>
  <si>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</si>
  <si>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</si>
  <si>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</si>
  <si>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</si>
  <si>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</si>
  <si>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</si>
  <si>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</si>
  <si>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</si>
  <si>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</si>
  <si>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</si>
  <si>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</si>
  <si>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</si>
  <si>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</si>
  <si>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</si>
  <si>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</si>
  <si>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</si>
  <si>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</si>
  <si>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</si>
  <si>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</si>
  <si>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</si>
  <si>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</si>
  <si>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</si>
  <si>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</si>
  <si>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</si>
  <si>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</si>
  <si>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</si>
  <si>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</si>
  <si>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</si>
  <si>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</si>
  <si>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</si>
  <si>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</si>
  <si>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</si>
  <si>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</si>
  <si>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</si>
  <si>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</si>
  <si>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</si>
  <si>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</si>
  <si>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</si>
  <si>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</si>
  <si>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</si>
  <si>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</si>
  <si>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</si>
  <si>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</si>
  <si>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</si>
  <si>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</si>
  <si>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</si>
  <si>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</si>
  <si>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</si>
  <si>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</si>
  <si>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</si>
  <si>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</si>
  <si>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</si>
  <si>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</si>
  <si>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</si>
  <si>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</si>
  <si>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</si>
  <si>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</si>
  <si>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</si>
  <si>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</si>
  <si>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</si>
  <si>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</si>
  <si>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</si>
  <si>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</si>
  <si>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</si>
  <si>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</si>
  <si>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</si>
  <si>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</si>
  <si>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</si>
  <si>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</si>
  <si>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</si>
  <si>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</si>
  <si>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</si>
  <si>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</si>
  <si>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</si>
  <si>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</si>
  <si>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</si>
  <si>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</si>
  <si>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</si>
  <si>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</si>
  <si>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</si>
  <si>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</si>
  <si>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</si>
  <si>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</si>
  <si>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</si>
  <si>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</si>
  <si>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</si>
  <si>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</si>
  <si>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</si>
  <si>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</si>
  <si>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</si>
  <si>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</si>
  <si>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</si>
  <si>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</si>
  <si>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</si>
  <si>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</si>
  <si>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</si>
  <si>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</si>
  <si>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</si>
  <si>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</si>
  <si>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</si>
  <si>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</si>
  <si>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</si>
  <si>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</si>
  <si>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</si>
  <si>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</si>
  <si>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</si>
  <si>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</si>
  <si>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</si>
  <si>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</si>
  <si>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</si>
  <si>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</si>
  <si>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</si>
  <si>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</si>
  <si>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</si>
  <si>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</si>
  <si>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</si>
  <si>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</si>
  <si>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</si>
  <si>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</si>
  <si>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</si>
  <si>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</si>
  <si>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</si>
  <si>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</si>
  <si>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</si>
  <si>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</si>
  <si>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</si>
  <si>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</si>
  <si>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</si>
  <si>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</si>
  <si>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</si>
  <si>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</si>
  <si>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</si>
  <si>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</si>
  <si>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</si>
  <si>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</si>
  <si>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</si>
  <si>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</si>
  <si>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</si>
  <si>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</si>
  <si>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</si>
  <si>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</si>
  <si>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</si>
  <si>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</si>
  <si>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</si>
  <si>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</si>
  <si>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</si>
  <si>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</si>
  <si>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</si>
  <si>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</si>
  <si>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</si>
  <si>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</si>
  <si>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</si>
  <si>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</si>
  <si>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</si>
  <si>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</si>
  <si>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</si>
  <si>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</si>
  <si>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</si>
  <si>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</si>
  <si>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</si>
  <si>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</si>
  <si>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</si>
  <si>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</si>
  <si>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</si>
  <si>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</si>
  <si>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</si>
  <si>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</si>
  <si>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</si>
  <si>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</si>
  <si>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</si>
  <si>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</si>
  <si>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</si>
  <si>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</si>
  <si>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</si>
  <si>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</si>
  <si>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</si>
  <si>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</si>
  <si>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</si>
  <si>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</si>
  <si>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</si>
  <si>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</si>
  <si>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</si>
  <si>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</si>
  <si>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</si>
  <si>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</si>
  <si>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</si>
  <si>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</si>
  <si>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</si>
  <si>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</si>
  <si>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</si>
  <si>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</si>
  <si>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</si>
  <si>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</si>
  <si>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</si>
  <si>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</si>
  <si>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</si>
  <si>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</si>
  <si>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</si>
  <si>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</si>
  <si>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</si>
  <si>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</si>
  <si>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</si>
  <si>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</si>
  <si>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</si>
  <si>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</si>
  <si>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</si>
  <si>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</si>
  <si>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</si>
  <si>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</si>
  <si>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</si>
  <si>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</si>
  <si>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</si>
  <si>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</si>
  <si>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</si>
  <si>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</si>
  <si>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</si>
  <si>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</si>
  <si>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</si>
  <si>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</si>
  <si>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</si>
  <si>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</si>
  <si>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</si>
  <si>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</si>
  <si>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</si>
  <si>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</si>
  <si>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</si>
  <si>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</si>
  <si>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</si>
  <si>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</si>
  <si>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</si>
  <si>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</si>
  <si>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</si>
  <si>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</si>
  <si>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</si>
  <si>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</si>
  <si>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</si>
  <si>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</si>
  <si>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</si>
  <si>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</si>
  <si>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</si>
  <si>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</si>
  <si>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</si>
  <si>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</si>
  <si>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</si>
  <si>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</si>
  <si>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</si>
  <si>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</si>
  <si>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</si>
  <si>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</si>
  <si>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</si>
  <si>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</si>
  <si>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</si>
  <si>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</si>
  <si>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</si>
  <si>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</si>
  <si>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</si>
  <si>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</si>
  <si>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</si>
  <si>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</si>
  <si>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</si>
  <si>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</si>
  <si>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</si>
  <si>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</si>
  <si>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</si>
  <si>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</si>
  <si>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</si>
  <si>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</si>
  <si>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</si>
  <si>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</si>
  <si>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</si>
  <si>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</si>
  <si>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</si>
  <si>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</si>
  <si>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</si>
  <si>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</si>
  <si>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</si>
  <si>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</si>
  <si>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</si>
  <si>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</si>
  <si>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</si>
  <si>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</si>
  <si>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</si>
  <si>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</si>
  <si>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</si>
  <si>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</si>
  <si>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</si>
  <si>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</si>
  <si>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</si>
  <si>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</si>
  <si>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</si>
  <si>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</si>
  <si>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</si>
  <si>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</si>
  <si>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</si>
  <si>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</si>
  <si>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</si>
  <si>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</si>
  <si>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</si>
  <si>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</si>
  <si>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</si>
  <si>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</si>
  <si>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</si>
  <si>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</si>
  <si>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</si>
  <si>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</si>
  <si>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</si>
  <si>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</si>
  <si>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</si>
  <si>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</si>
  <si>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</si>
  <si>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</si>
  <si>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</si>
  <si>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</si>
  <si>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</si>
  <si>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</si>
  <si>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</si>
  <si>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</si>
  <si>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</si>
  <si>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</si>
  <si>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</si>
  <si>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</si>
  <si>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</si>
  <si>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</si>
  <si>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</si>
  <si>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</si>
  <si>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</si>
  <si>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</si>
  <si>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</si>
  <si>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</si>
  <si>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</si>
  <si>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</si>
  <si>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</si>
  <si>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</si>
  <si>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</si>
  <si>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</si>
  <si>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</si>
  <si>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</si>
  <si>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</si>
  <si>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</si>
  <si>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</si>
  <si>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</si>
  <si>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</si>
  <si>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</si>
  <si>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</si>
  <si>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</si>
  <si>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</si>
  <si>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</si>
  <si>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</si>
  <si>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</si>
  <si>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</si>
  <si>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</si>
  <si>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</si>
  <si>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</si>
  <si>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</si>
  <si>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</si>
  <si>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</si>
  <si>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</si>
  <si>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</si>
  <si>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</si>
  <si>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</si>
  <si>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</si>
  <si>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</si>
  <si>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</si>
  <si>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</si>
  <si>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</si>
  <si>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</si>
  <si>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</si>
  <si>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</si>
  <si>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</si>
  <si>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</si>
  <si>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</si>
  <si>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</si>
  <si>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</si>
  <si>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</si>
  <si>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</si>
  <si>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</si>
  <si>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</si>
  <si>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</si>
  <si>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</si>
  <si>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</si>
  <si>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</si>
  <si>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</si>
  <si>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</si>
  <si>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</si>
  <si>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</si>
  <si>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</si>
  <si>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</si>
  <si>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</si>
  <si>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</si>
  <si>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</si>
  <si>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</si>
  <si>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</si>
  <si>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</si>
  <si>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</si>
  <si>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</si>
  <si>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</si>
  <si>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</si>
  <si>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</si>
  <si>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</si>
  <si>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</si>
  <si>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</si>
  <si>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</si>
  <si>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</si>
  <si>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</si>
  <si>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</si>
  <si>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</si>
  <si>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</si>
  <si>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</si>
  <si>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</si>
  <si>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</si>
  <si>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</si>
  <si>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</si>
  <si>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</si>
  <si>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</si>
  <si>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</si>
  <si>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</si>
  <si>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</si>
  <si>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</si>
  <si>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</si>
  <si>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</si>
  <si>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</si>
  <si>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</si>
  <si>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</si>
  <si>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</si>
  <si>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</si>
  <si>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</si>
  <si>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</si>
  <si>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</si>
  <si>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</si>
  <si>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</si>
  <si>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</si>
  <si>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</si>
  <si>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</si>
  <si>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</si>
  <si>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</si>
  <si>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</si>
  <si>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</si>
  <si>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</si>
  <si>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</si>
  <si>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</si>
  <si>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</si>
  <si>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</si>
  <si>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</si>
  <si>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</si>
  <si>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</si>
  <si>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</si>
  <si>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</si>
  <si>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</si>
  <si>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</si>
  <si>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</si>
  <si>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</si>
  <si>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</si>
  <si>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</si>
  <si>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</si>
  <si>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</si>
  <si>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</si>
  <si>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</si>
  <si>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</si>
  <si>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</si>
  <si>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</si>
  <si>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</si>
  <si>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</si>
  <si>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</si>
  <si>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</si>
  <si>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</si>
  <si>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</si>
  <si>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</si>
  <si>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</si>
  <si>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</si>
  <si>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</si>
  <si>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</si>
  <si>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</si>
  <si>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</si>
  <si>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</si>
  <si>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</si>
  <si>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</si>
  <si>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</si>
  <si>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</si>
  <si>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</si>
  <si>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</si>
  <si>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</si>
  <si>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</si>
  <si>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</si>
  <si>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</si>
  <si>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</si>
  <si>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</si>
  <si>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</si>
  <si>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</si>
  <si>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</si>
  <si>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</si>
  <si>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</si>
  <si>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</si>
  <si>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</si>
  <si>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</si>
  <si>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</si>
  <si>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</si>
  <si>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</si>
  <si>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</si>
  <si>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</si>
  <si>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</si>
  <si>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</si>
  <si>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</si>
  <si>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</si>
  <si>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</si>
  <si>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</si>
  <si>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</si>
  <si>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</si>
  <si>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</si>
  <si>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</si>
  <si>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</si>
  <si>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</si>
  <si>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</si>
  <si>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</si>
  <si>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</si>
  <si>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</si>
  <si>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</si>
  <si>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</si>
  <si>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</si>
  <si>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</si>
  <si>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</si>
  <si>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</si>
  <si>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</si>
  <si>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</si>
  <si>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</si>
  <si>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</si>
  <si>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</si>
  <si>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</si>
  <si>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</si>
  <si>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</si>
  <si>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</si>
  <si>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</si>
  <si>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</si>
  <si>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</si>
  <si>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</si>
  <si>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</si>
  <si>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</si>
  <si>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</si>
  <si>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</si>
  <si>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</si>
  <si>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</si>
  <si>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</si>
  <si>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</si>
  <si>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</si>
  <si>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</si>
  <si>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</si>
  <si>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</si>
  <si>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</si>
  <si>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</si>
  <si>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</si>
  <si>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</si>
  <si>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</si>
  <si>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</si>
  <si>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</si>
  <si>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</si>
  <si>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</si>
  <si>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</si>
  <si>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</si>
  <si>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</si>
  <si>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</si>
  <si>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</si>
  <si>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</si>
  <si>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</si>
  <si>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</si>
  <si>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</si>
  <si>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</si>
  <si>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</si>
  <si>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</si>
  <si>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</si>
  <si>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</si>
  <si>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</si>
  <si>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</si>
  <si>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</si>
  <si>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</si>
  <si>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</si>
  <si>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</si>
  <si>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</si>
  <si>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</si>
  <si>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</si>
  <si>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</si>
  <si>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</si>
  <si>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</si>
  <si>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</si>
  <si>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</si>
  <si>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</si>
  <si>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</si>
  <si>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</si>
  <si>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</si>
  <si>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</si>
  <si>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</si>
  <si>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</si>
  <si>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</si>
  <si>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</si>
  <si>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</si>
  <si>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</si>
  <si>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</si>
  <si>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</si>
  <si>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</si>
  <si>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</si>
  <si>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</si>
  <si>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</si>
  <si>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</si>
  <si>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</si>
  <si>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</si>
  <si>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</si>
  <si>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</si>
  <si>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</si>
  <si>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</si>
  <si>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</si>
  <si>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</si>
  <si>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</si>
  <si>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</si>
  <si>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</si>
  <si>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</si>
  <si>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</si>
  <si>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</si>
  <si>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</si>
  <si>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</si>
  <si>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</si>
  <si>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</si>
  <si>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</si>
  <si>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</si>
  <si>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</si>
  <si>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</si>
  <si>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</si>
  <si>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</si>
  <si>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</si>
  <si>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</si>
  <si>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</si>
  <si>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</si>
  <si>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</si>
  <si>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</si>
  <si>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</si>
  <si>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</si>
  <si>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</si>
  <si>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</si>
  <si>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</si>
  <si>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</si>
  <si>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</si>
  <si>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</si>
  <si>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</si>
  <si>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</si>
  <si>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</si>
  <si>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</si>
  <si>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</si>
  <si>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</si>
  <si>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</si>
  <si>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</si>
  <si>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</si>
  <si>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</si>
  <si>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</si>
  <si>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</si>
  <si>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</si>
  <si>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</si>
  <si>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</si>
  <si>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</si>
  <si>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</si>
  <si>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</si>
  <si>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</si>
  <si>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</si>
  <si>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</si>
  <si>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</si>
  <si>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</si>
  <si>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</si>
  <si>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</si>
  <si>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</si>
  <si>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</si>
  <si>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</si>
  <si>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</si>
  <si>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</si>
  <si>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</si>
  <si>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</si>
  <si>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</si>
  <si>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</si>
  <si>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</si>
  <si>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</si>
  <si>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</si>
  <si>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</si>
  <si>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</si>
  <si>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</si>
  <si>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</si>
  <si>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</si>
  <si>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</si>
  <si>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</si>
  <si>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</si>
  <si>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</si>
  <si>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</si>
  <si>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</si>
  <si>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</si>
  <si>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</si>
  <si>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</si>
  <si>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</si>
  <si>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</si>
  <si>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</si>
  <si>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</si>
  <si>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</si>
  <si>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</si>
  <si>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</si>
  <si>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</si>
  <si>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</si>
  <si>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</si>
  <si>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</si>
  <si>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</si>
  <si>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</si>
  <si>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</si>
  <si>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</si>
  <si>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</si>
  <si>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</si>
  <si>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</si>
  <si>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</si>
  <si>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</si>
  <si>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</si>
  <si>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</si>
  <si>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</si>
  <si>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</si>
  <si>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</si>
  <si>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</si>
  <si>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</si>
  <si>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</si>
  <si>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</si>
  <si>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</si>
  <si>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</si>
  <si>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</si>
  <si>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</si>
  <si>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</si>
  <si>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</si>
  <si>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</si>
  <si>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</si>
  <si>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</si>
  <si>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</si>
  <si>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</si>
  <si>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</si>
  <si>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</si>
  <si>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</si>
  <si>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</si>
  <si>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</si>
  <si>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</si>
  <si>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</si>
  <si>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</si>
  <si>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</si>
  <si>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</si>
  <si>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</si>
  <si>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</si>
  <si>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</si>
  <si>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</si>
  <si>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</si>
  <si>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</si>
  <si>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</si>
  <si>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</si>
  <si>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</si>
  <si>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</si>
  <si>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</si>
  <si>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</si>
  <si>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</si>
  <si>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</si>
  <si>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</si>
  <si>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</si>
  <si>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</si>
  <si>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</si>
  <si>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</si>
  <si>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</si>
  <si>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</si>
  <si>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</si>
  <si>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</si>
  <si>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</si>
  <si>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</si>
  <si>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</si>
  <si>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</si>
  <si>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</si>
  <si>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</si>
  <si>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</si>
  <si>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</si>
  <si>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</si>
  <si>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</si>
  <si>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</si>
  <si>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</si>
  <si>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</si>
  <si>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</si>
  <si>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</si>
  <si>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</si>
  <si>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</si>
  <si>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</si>
  <si>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</si>
  <si>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</si>
  <si>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</si>
  <si>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</si>
  <si>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</si>
  <si>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</si>
  <si>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</si>
  <si>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</si>
  <si>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</si>
  <si>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</si>
  <si>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</si>
  <si>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</si>
  <si>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</si>
  <si>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</si>
  <si>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</si>
  <si>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</si>
  <si>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</si>
  <si>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</si>
  <si>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</si>
  <si>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</si>
  <si>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</si>
  <si>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</si>
  <si>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</si>
  <si>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</si>
  <si>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</si>
  <si>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</si>
  <si>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</si>
  <si>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</si>
  <si>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</si>
  <si>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</si>
  <si>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</si>
  <si>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</si>
  <si>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</si>
  <si>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</si>
  <si>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</si>
  <si>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</si>
  <si>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</si>
  <si>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</si>
  <si>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</si>
  <si>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</si>
  <si>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</si>
  <si>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</si>
  <si>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</si>
  <si>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</si>
  <si>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</si>
  <si>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</si>
  <si>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</si>
  <si>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</si>
  <si>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</si>
  <si>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</si>
  <si>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</si>
  <si>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</si>
  <si>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</si>
  <si>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</si>
  <si>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</si>
  <si>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</si>
  <si>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</si>
  <si>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</si>
  <si>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</si>
  <si>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</si>
  <si>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</si>
  <si>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</si>
  <si>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</si>
  <si>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</si>
  <si>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</si>
  <si>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</si>
  <si>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</si>
  <si>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</si>
  <si>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</si>
  <si>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</si>
  <si>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</si>
  <si>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</si>
  <si>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</si>
  <si>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</si>
  <si>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</si>
  <si>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</si>
  <si>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</si>
  <si>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</si>
  <si>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</si>
  <si>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</si>
  <si>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</si>
  <si>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</si>
  <si>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</si>
  <si>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</si>
  <si>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</si>
  <si>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</si>
  <si>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</si>
  <si>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</si>
  <si>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</si>
  <si>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</si>
  <si>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</si>
  <si>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</si>
  <si>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</si>
  <si>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</si>
  <si>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</si>
  <si>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</si>
  <si>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</si>
  <si>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</si>
  <si>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</si>
  <si>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</si>
  <si>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</si>
  <si>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</si>
  <si>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</si>
  <si>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</si>
  <si>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</si>
  <si>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</si>
  <si>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</si>
  <si>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</si>
  <si>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</si>
  <si>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</si>
  <si>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</si>
  <si>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</si>
  <si>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</si>
  <si>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</si>
  <si>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</si>
  <si>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</si>
  <si>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</si>
  <si>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</si>
  <si>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</si>
  <si>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</si>
  <si>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</si>
  <si>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</si>
  <si>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</si>
  <si>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</si>
  <si>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</si>
  <si>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</si>
  <si>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</si>
  <si>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</si>
  <si>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</si>
  <si>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</si>
  <si>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</si>
  <si>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</si>
  <si>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</si>
  <si>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</si>
  <si>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</si>
  <si>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</si>
  <si>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</si>
  <si>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</si>
  <si>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</si>
  <si>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</si>
  <si>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</si>
  <si>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</si>
  <si>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</si>
  <si>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</si>
  <si>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</si>
  <si>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</si>
  <si>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</si>
  <si>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</si>
  <si>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</si>
  <si>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</si>
  <si>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</si>
  <si>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</si>
  <si>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</si>
  <si>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</si>
  <si>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</si>
  <si>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</si>
  <si>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</si>
  <si>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</si>
  <si>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</si>
  <si>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</si>
  <si>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</si>
  <si>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</si>
  <si>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</si>
  <si>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</si>
  <si>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</si>
  <si>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</si>
  <si>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</si>
  <si>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</si>
  <si>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</si>
  <si>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</si>
  <si>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</si>
  <si>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</si>
  <si>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</si>
  <si>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</si>
  <si>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</si>
  <si>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</si>
  <si>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</si>
  <si>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</si>
  <si>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</si>
  <si>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</si>
  <si>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</si>
  <si>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</si>
  <si>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</si>
  <si>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</si>
  <si>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</si>
  <si>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</si>
  <si>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</si>
  <si>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</si>
  <si>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</si>
  <si>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</si>
  <si>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</si>
  <si>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</si>
  <si>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</si>
  <si>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</si>
  <si>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</si>
  <si>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</si>
  <si>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</si>
  <si>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</si>
  <si>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</si>
  <si>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</si>
  <si>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</si>
  <si>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</si>
  <si>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</si>
  <si>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</si>
  <si>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</si>
  <si>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</si>
  <si>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</si>
  <si>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</si>
  <si>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</si>
  <si>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</si>
  <si>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</si>
  <si>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</si>
  <si>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</si>
  <si>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</si>
  <si>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</si>
  <si>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</si>
  <si>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</si>
  <si>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</si>
  <si>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</si>
  <si>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</si>
  <si>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</si>
  <si>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</si>
  <si>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</si>
  <si>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</si>
  <si>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</si>
  <si>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</si>
  <si>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</si>
  <si>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</si>
  <si>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</si>
  <si>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</si>
  <si>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</si>
  <si>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</si>
  <si>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</si>
  <si>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</si>
  <si>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</si>
  <si>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</si>
  <si>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</si>
  <si>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</si>
  <si>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</si>
  <si>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</si>
  <si>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</si>
  <si>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</si>
  <si>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</si>
  <si>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</si>
  <si>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</si>
  <si>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</si>
  <si>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</si>
  <si>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</si>
  <si>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</si>
  <si>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</si>
  <si>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</si>
  <si>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</si>
  <si>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</si>
  <si>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</si>
  <si>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</si>
  <si>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</si>
  <si>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</si>
  <si>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</si>
  <si>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</si>
  <si>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</si>
  <si>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</si>
  <si>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</si>
  <si>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</si>
  <si>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</si>
  <si>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</si>
  <si>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</si>
  <si>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</si>
  <si>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</si>
  <si>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</si>
  <si>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</si>
  <si>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</si>
  <si>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</si>
  <si>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</si>
  <si>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</si>
  <si>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</si>
  <si>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</si>
  <si>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</si>
  <si>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</si>
  <si>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</si>
  <si>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</si>
  <si>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</si>
  <si>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</si>
  <si>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</si>
  <si>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</si>
  <si>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</si>
  <si>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</si>
  <si>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</si>
  <si>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</si>
  <si>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</si>
  <si>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</si>
  <si>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</si>
  <si>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</si>
  <si>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</si>
  <si>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</si>
  <si>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</si>
  <si>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</si>
  <si>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</si>
  <si>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</si>
  <si>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</si>
  <si>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</si>
  <si>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</si>
  <si>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</si>
  <si>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</si>
  <si>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</si>
  <si>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</si>
  <si>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</si>
  <si>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</si>
  <si>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</si>
  <si>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</si>
  <si>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</si>
  <si>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</si>
  <si>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</si>
  <si>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</si>
  <si>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</si>
  <si>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</si>
  <si>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</si>
  <si>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</si>
  <si>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</si>
  <si>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</si>
  <si>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</si>
  <si>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</si>
  <si>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</si>
  <si>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</si>
  <si>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</si>
  <si>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</si>
  <si>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</si>
  <si>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</si>
  <si>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</si>
  <si>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</si>
  <si>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</si>
  <si>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</si>
  <si>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</si>
  <si>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</si>
  <si>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</si>
  <si>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</si>
  <si>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</si>
  <si>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</si>
  <si>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</si>
  <si>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</si>
  <si>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</si>
  <si>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</si>
  <si>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</si>
  <si>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</si>
  <si>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</si>
  <si>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</si>
  <si>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</si>
  <si>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</si>
  <si>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</si>
  <si>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</si>
  <si>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</si>
  <si>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</si>
  <si>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</si>
  <si>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</si>
  <si>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</si>
  <si>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</si>
  <si>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</si>
  <si>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</si>
  <si>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</si>
  <si>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</si>
  <si>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</si>
  <si>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</si>
  <si>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</si>
  <si>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</si>
  <si>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</si>
  <si>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</si>
  <si>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</si>
  <si>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</si>
  <si>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</si>
  <si>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</si>
  <si>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</si>
  <si>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</si>
  <si>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</si>
  <si>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</si>
  <si>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</si>
  <si>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</si>
  <si>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</si>
  <si>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</si>
  <si>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</si>
  <si>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</si>
  <si>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</si>
  <si>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</si>
  <si>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</si>
  <si>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</si>
  <si>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</si>
  <si>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</si>
  <si>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</si>
  <si>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</si>
  <si>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</si>
  <si>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</si>
  <si>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</si>
  <si>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</si>
  <si>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</si>
  <si>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</si>
  <si>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</si>
  <si>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</si>
  <si>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</si>
  <si>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</si>
  <si>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</si>
  <si>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</si>
  <si>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</si>
  <si>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</si>
  <si>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</si>
  <si>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</si>
  <si>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</si>
  <si>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</si>
  <si>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</si>
  <si>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</si>
  <si>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</si>
  <si>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</si>
  <si>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</si>
  <si>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</si>
  <si>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</si>
  <si>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</si>
  <si>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</si>
  <si>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</si>
  <si>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</si>
  <si>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</si>
  <si>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</si>
  <si>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</si>
  <si>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</si>
  <si>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</si>
  <si>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</si>
  <si>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</si>
  <si>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</si>
  <si>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</si>
  <si>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</si>
  <si>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</si>
  <si>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</si>
  <si>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</si>
  <si>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</si>
  <si>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</si>
  <si>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</si>
  <si>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</si>
  <si>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</si>
  <si>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</si>
  <si>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</si>
  <si>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</si>
  <si>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</si>
  <si>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</si>
  <si>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</si>
  <si>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</si>
  <si>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</si>
  <si>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</si>
  <si>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</si>
  <si>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</si>
  <si>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</si>
  <si>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</si>
  <si>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</si>
  <si>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</si>
  <si>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</si>
  <si>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</si>
  <si>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</si>
  <si>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</si>
  <si>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</si>
  <si>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</si>
  <si>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</si>
  <si>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</si>
  <si>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</si>
  <si>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</si>
  <si>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</si>
  <si>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</si>
  <si>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</si>
  <si>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</si>
  <si>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</si>
  <si>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</si>
  <si>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</si>
  <si>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</si>
  <si>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</si>
  <si>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</si>
  <si>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</si>
  <si>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</si>
  <si>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</si>
  <si>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</si>
  <si>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</si>
  <si>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</si>
  <si>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</si>
  <si>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</si>
  <si>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</si>
  <si>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</si>
  <si>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</si>
  <si>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</si>
  <si>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</si>
  <si>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</si>
  <si>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</si>
  <si>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</si>
  <si>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</si>
  <si>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</si>
  <si>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</si>
  <si>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</si>
  <si>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</si>
  <si>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</si>
  <si>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</si>
  <si>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</si>
  <si>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</si>
  <si>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</si>
  <si>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</si>
  <si>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</si>
  <si>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</si>
  <si>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</si>
  <si>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</si>
  <si>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</si>
  <si>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</si>
  <si>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</si>
  <si>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</si>
  <si>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</si>
  <si>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</si>
  <si>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</si>
  <si>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</si>
  <si>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</si>
  <si>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</si>
  <si>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</si>
  <si>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</si>
  <si>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</si>
  <si>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</si>
  <si>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</si>
  <si>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</si>
  <si>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</si>
  <si>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</si>
  <si>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</si>
  <si>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</si>
  <si>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</si>
  <si>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</si>
  <si>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</si>
  <si>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</si>
  <si>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</si>
  <si>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</si>
  <si>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</si>
  <si>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</si>
  <si>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</si>
  <si>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</si>
  <si>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</si>
  <si>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</si>
  <si>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</si>
  <si>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</si>
  <si>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</si>
  <si>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</si>
  <si>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</si>
  <si>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</si>
  <si>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</si>
  <si>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</si>
  <si>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</si>
  <si>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</si>
  <si>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</si>
  <si>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</si>
  <si>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</si>
  <si>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</si>
  <si>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</si>
  <si>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</si>
  <si>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</si>
  <si>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</si>
  <si>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</si>
  <si>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</si>
  <si>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</si>
  <si>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</si>
  <si>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</si>
  <si>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</si>
  <si>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</si>
  <si>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</si>
  <si>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</si>
  <si>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</si>
  <si>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</si>
  <si>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</si>
  <si>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</si>
  <si>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</si>
  <si>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</si>
  <si>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</si>
  <si>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</si>
  <si>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</si>
  <si>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</si>
  <si>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</si>
  <si>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</si>
  <si>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</si>
  <si>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</si>
  <si>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</si>
  <si>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</si>
  <si>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</si>
  <si>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</si>
  <si>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</si>
  <si>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</si>
  <si>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</si>
  <si>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</si>
  <si>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</si>
  <si>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</si>
  <si>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</si>
  <si>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</si>
  <si>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</si>
  <si>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</si>
  <si>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</si>
  <si>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</si>
  <si>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</si>
  <si>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</si>
  <si>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</si>
  <si>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</si>
  <si>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</si>
  <si>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</si>
  <si>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</si>
  <si>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</si>
  <si>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</si>
  <si>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</si>
  <si>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</si>
  <si>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</si>
  <si>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</si>
  <si>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</si>
  <si>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</si>
  <si>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</si>
  <si>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</si>
  <si>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</si>
  <si>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</si>
  <si>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</si>
  <si>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</si>
  <si>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</si>
  <si>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</si>
  <si>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</si>
  <si>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</si>
  <si>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</si>
  <si>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</si>
  <si>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</si>
  <si>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</si>
  <si>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</si>
  <si>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</si>
  <si>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</si>
  <si>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</si>
  <si>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</si>
  <si>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</si>
  <si>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</si>
  <si>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</si>
  <si>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</si>
  <si>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</si>
  <si>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</si>
  <si>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</si>
  <si>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</si>
  <si>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</si>
  <si>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</si>
  <si>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</si>
  <si>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</si>
  <si>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</si>
  <si>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</si>
  <si>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</si>
  <si>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</si>
  <si>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</si>
  <si>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</si>
  <si>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</si>
  <si>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</si>
  <si>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</si>
  <si>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</si>
  <si>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</si>
  <si>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</si>
  <si>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</si>
  <si>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</si>
  <si>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</si>
  <si>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</si>
  <si>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</si>
  <si>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</si>
  <si>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</si>
  <si>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</si>
  <si>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</si>
  <si>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</si>
  <si>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</si>
  <si>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</si>
  <si>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</si>
  <si>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</si>
  <si>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</si>
  <si>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</si>
  <si>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</si>
  <si>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</si>
  <si>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</si>
  <si>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</si>
  <si>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</si>
  <si>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</si>
  <si>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</si>
  <si>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</si>
  <si>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</si>
  <si>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</si>
  <si>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</si>
  <si>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</si>
  <si>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</si>
  <si>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</si>
  <si>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</si>
  <si>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</si>
  <si>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</si>
  <si>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</si>
  <si>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</si>
  <si>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</si>
  <si>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</si>
  <si>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</si>
  <si>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</si>
  <si>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</si>
  <si>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</si>
  <si>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</si>
  <si>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</si>
  <si>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</si>
  <si>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</si>
  <si>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</si>
  <si>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</si>
  <si>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</si>
  <si>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</si>
  <si>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</si>
  <si>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</si>
  <si>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</si>
  <si>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</si>
  <si>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</si>
  <si>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</si>
  <si>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</si>
  <si>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</si>
  <si>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</si>
  <si>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</si>
  <si>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</si>
  <si>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</si>
  <si>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</si>
  <si>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</si>
  <si>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</si>
  <si>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</si>
  <si>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</si>
  <si>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</si>
  <si>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</si>
  <si>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</si>
  <si>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</si>
  <si>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</si>
  <si>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</si>
  <si>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</si>
  <si>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</si>
  <si>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</si>
  <si>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</si>
  <si>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</si>
  <si>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</si>
  <si>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</si>
  <si>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</si>
  <si>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</si>
  <si>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</si>
  <si>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</si>
  <si>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</si>
  <si>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</si>
  <si>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</si>
  <si>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</si>
  <si>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</si>
  <si>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</si>
  <si>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</si>
  <si>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</si>
  <si>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</si>
  <si>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</si>
  <si>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</si>
  <si>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</si>
  <si>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</si>
  <si>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</si>
  <si>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</si>
  <si>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</si>
  <si>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</si>
  <si>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</si>
  <si>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</si>
  <si>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</si>
  <si>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</si>
  <si>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</si>
  <si>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</si>
  <si>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</si>
  <si>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</si>
  <si>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</si>
  <si>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</si>
  <si>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</si>
  <si>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</si>
  <si>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</si>
  <si>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</si>
  <si>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</si>
  <si>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</si>
  <si>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</si>
  <si>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</si>
  <si>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</si>
  <si>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</si>
  <si>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</si>
  <si>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</si>
  <si>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</si>
  <si>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</si>
  <si>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</si>
  <si>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</si>
  <si>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</si>
  <si>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</si>
  <si>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</si>
  <si>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</si>
  <si>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</si>
  <si>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</si>
  <si>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</si>
  <si>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</si>
  <si>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</si>
  <si>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</si>
  <si>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</si>
  <si>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</si>
  <si>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</si>
  <si>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</si>
  <si>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</si>
  <si>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</si>
  <si>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</si>
  <si>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</si>
  <si>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</si>
  <si>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</si>
  <si>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</si>
  <si>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</si>
  <si>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</si>
  <si>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</si>
  <si>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</si>
  <si>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</si>
  <si>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</si>
  <si>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</si>
  <si>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</si>
  <si>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</si>
  <si>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</si>
  <si>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</si>
  <si>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</si>
  <si>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</si>
  <si>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</si>
  <si>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</si>
  <si>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</si>
  <si>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</si>
  <si>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</si>
  <si>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</si>
  <si>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</si>
  <si>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</si>
  <si>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</si>
  <si>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</si>
  <si>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</si>
  <si>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</si>
  <si>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</si>
  <si>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</si>
  <si>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</si>
  <si>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</si>
  <si>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</si>
  <si>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</si>
  <si>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</si>
  <si>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</si>
  <si>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</si>
  <si>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</si>
  <si>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</si>
  <si>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</si>
  <si>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</si>
  <si>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</si>
  <si>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</si>
  <si>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</si>
  <si>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</si>
  <si>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</si>
  <si>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</si>
  <si>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</si>
  <si>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</si>
  <si>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</si>
  <si>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</si>
  <si>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</si>
  <si>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</si>
  <si>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</si>
  <si>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</si>
  <si>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</si>
  <si>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</si>
  <si>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</si>
  <si>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</si>
  <si>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</si>
  <si>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</si>
  <si>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</si>
  <si>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</si>
  <si>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</si>
  <si>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</si>
  <si>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</si>
  <si>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</si>
  <si>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</si>
  <si>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</si>
  <si>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</si>
  <si>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</si>
  <si>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</si>
  <si>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</si>
  <si>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</si>
  <si>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</si>
  <si>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</si>
  <si>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</si>
  <si>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</si>
  <si>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</si>
  <si>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</si>
  <si>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</si>
  <si>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</si>
  <si>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</si>
  <si>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</si>
  <si>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</si>
  <si>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</si>
  <si>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</si>
  <si>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</si>
  <si>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</si>
  <si>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</si>
  <si>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</si>
  <si>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</si>
  <si>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</si>
  <si>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</si>
  <si>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</si>
  <si>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</si>
  <si>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</si>
  <si>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</si>
  <si>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</si>
  <si>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</si>
  <si>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</si>
  <si>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</si>
  <si>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</si>
  <si>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</si>
  <si>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</si>
  <si>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</si>
  <si>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</si>
  <si>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</si>
  <si>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</si>
  <si>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</si>
  <si>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</si>
  <si>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</si>
  <si>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</si>
  <si>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</si>
  <si>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</si>
  <si>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</si>
  <si>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</si>
  <si>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</si>
  <si>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</si>
  <si>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</si>
  <si>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</si>
  <si>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</si>
  <si>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</si>
  <si>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</si>
  <si>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</si>
  <si>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</si>
  <si>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</si>
  <si>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</si>
  <si>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</si>
  <si>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</si>
  <si>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</si>
  <si>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</si>
  <si>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</si>
  <si>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</si>
  <si>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</si>
  <si>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</si>
  <si>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</si>
  <si>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</si>
  <si>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</si>
  <si>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</si>
  <si>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</si>
  <si>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</si>
  <si>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</si>
  <si>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</si>
  <si>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</si>
  <si>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</si>
  <si>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</si>
  <si>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</si>
  <si>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</si>
  <si>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</si>
  <si>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</si>
  <si>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</si>
  <si>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</si>
  <si>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</si>
  <si>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</si>
  <si>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</si>
  <si>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</si>
  <si>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</si>
  <si>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</si>
  <si>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</si>
  <si>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</si>
  <si>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</si>
  <si>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</si>
  <si>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</si>
  <si>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</si>
  <si>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</si>
  <si>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</si>
  <si>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</si>
  <si>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</si>
  <si>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</si>
  <si>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</si>
  <si>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</si>
  <si>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</si>
  <si>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</si>
  <si>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</si>
  <si>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</si>
  <si>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</si>
  <si>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</si>
  <si>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</si>
  <si>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</si>
  <si>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</si>
  <si>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</si>
  <si>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</si>
  <si>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</si>
  <si>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</si>
  <si>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</si>
  <si>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</si>
  <si>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</si>
  <si>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</si>
  <si>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</si>
  <si>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</si>
  <si>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</si>
  <si>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</si>
  <si>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</si>
  <si>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</si>
  <si>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</si>
  <si>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</si>
  <si>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</si>
  <si>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</si>
  <si>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</si>
  <si>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</si>
  <si>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</si>
  <si>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</si>
  <si>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</si>
  <si>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</si>
  <si>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</si>
  <si>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</si>
  <si>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</si>
  <si>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</si>
  <si>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</si>
  <si>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</si>
  <si>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</si>
  <si>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</si>
  <si>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</si>
  <si>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</si>
  <si>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</si>
  <si>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</si>
  <si>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</si>
  <si>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</si>
  <si>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</si>
  <si>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</si>
  <si>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</si>
  <si>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</si>
  <si>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</si>
  <si>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</si>
  <si>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</si>
  <si>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</si>
  <si>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</si>
  <si>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</si>
  <si>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</si>
  <si>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</si>
  <si>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</si>
  <si>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</si>
  <si>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</si>
  <si>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</si>
  <si>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</si>
  <si>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</si>
  <si>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</si>
  <si>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</si>
  <si>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</si>
  <si>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</si>
  <si>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</si>
  <si>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</si>
  <si>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</si>
  <si>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</si>
  <si>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</si>
  <si>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</si>
  <si>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</si>
  <si>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</si>
  <si>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</si>
  <si>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</si>
  <si>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</si>
  <si>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</si>
  <si>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</si>
  <si>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</si>
  <si>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</si>
  <si>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</si>
  <si>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</si>
  <si>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</si>
  <si>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</si>
  <si>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</si>
  <si>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</si>
  <si>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</si>
  <si>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</si>
  <si>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</si>
  <si>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</si>
  <si>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</si>
  <si>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</si>
  <si>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</si>
  <si>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</si>
  <si>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</si>
  <si>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</si>
  <si>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</si>
  <si>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</si>
  <si>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</si>
  <si>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</si>
  <si>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</si>
  <si>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</si>
  <si>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</si>
  <si>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</si>
  <si>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</si>
  <si>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</si>
  <si>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</si>
  <si>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</si>
  <si>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</si>
  <si>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</si>
  <si>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</si>
  <si>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</si>
  <si>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</si>
  <si>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</si>
  <si>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</si>
  <si>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</si>
  <si>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</si>
  <si>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</si>
  <si>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</si>
  <si>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</si>
  <si>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</si>
  <si>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</si>
  <si>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</si>
  <si>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</si>
  <si>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</si>
  <si>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</si>
  <si>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</si>
  <si>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</si>
  <si>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</si>
  <si>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</si>
  <si>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</si>
  <si>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</si>
  <si>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</si>
  <si>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</si>
  <si>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</si>
  <si>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</si>
  <si>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</si>
  <si>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</si>
  <si>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</si>
  <si>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</si>
  <si>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</si>
  <si>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</si>
  <si>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</si>
  <si>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</si>
  <si>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</si>
  <si>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</si>
  <si>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</si>
  <si>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</si>
  <si>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</si>
  <si>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</si>
  <si>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</si>
  <si>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</si>
  <si>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</si>
  <si>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</si>
  <si>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</si>
  <si>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</si>
  <si>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</si>
  <si>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</si>
  <si>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</si>
  <si>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</si>
  <si>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</si>
  <si>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</si>
  <si>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</si>
  <si>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</si>
  <si>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</si>
  <si>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</si>
  <si>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</si>
  <si>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</si>
  <si>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</si>
  <si>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</si>
  <si>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</si>
  <si>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</si>
  <si>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</si>
  <si>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</si>
  <si>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</si>
  <si>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</si>
  <si>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</si>
  <si>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</si>
  <si>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</si>
  <si>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</si>
  <si>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</si>
  <si>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</si>
  <si>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</si>
  <si>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</si>
  <si>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</si>
  <si>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</si>
  <si>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</si>
  <si>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</si>
  <si>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</si>
  <si>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</si>
  <si>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</si>
  <si>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</si>
  <si>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</si>
  <si>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</si>
  <si>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</si>
  <si>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</si>
  <si>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</si>
  <si>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</si>
  <si>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</si>
  <si>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</si>
  <si>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</si>
  <si>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</si>
  <si>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</si>
  <si>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</si>
  <si>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</si>
  <si>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</si>
  <si>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</si>
  <si>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</si>
  <si>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</si>
  <si>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</si>
  <si>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</si>
  <si>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</si>
  <si>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</si>
  <si>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</si>
  <si>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</si>
  <si>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</si>
  <si>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</si>
  <si>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</si>
  <si>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</si>
  <si>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</si>
  <si>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</si>
  <si>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</si>
  <si>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</si>
  <si>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</si>
  <si>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</si>
  <si>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</si>
  <si>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</si>
  <si>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</si>
  <si>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</si>
  <si>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</si>
  <si>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</si>
  <si>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</si>
  <si>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</si>
  <si>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</si>
  <si>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</si>
  <si>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</si>
  <si>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</si>
  <si>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</si>
  <si>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</si>
  <si>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</si>
  <si>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</si>
  <si>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</si>
  <si>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</si>
  <si>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</si>
  <si>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</si>
  <si>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</si>
  <si>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</si>
  <si>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</si>
  <si>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</si>
  <si>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</si>
  <si>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</si>
  <si>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</si>
  <si>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</si>
  <si>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</si>
  <si>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</si>
  <si>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</si>
  <si>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</si>
  <si>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</si>
  <si>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</si>
  <si>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</si>
  <si>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</si>
  <si>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</si>
  <si>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</si>
  <si>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</si>
  <si>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</si>
  <si>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</si>
  <si>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</si>
  <si>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</si>
  <si>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</si>
  <si>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</si>
  <si>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</si>
  <si>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</si>
  <si>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</si>
  <si>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</si>
  <si>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</si>
  <si>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</si>
  <si>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</si>
  <si>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</si>
  <si>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</si>
  <si>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</si>
  <si>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</si>
  <si>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</si>
  <si>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</si>
  <si>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</si>
  <si>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</si>
  <si>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</si>
  <si>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</si>
  <si>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</si>
  <si>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</si>
  <si>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</si>
  <si>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</si>
  <si>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</si>
  <si>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</si>
  <si>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</si>
  <si>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</si>
  <si>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</si>
  <si>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</si>
  <si>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</si>
  <si>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</si>
  <si>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</si>
  <si>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</si>
  <si>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</si>
  <si>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</si>
  <si>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</si>
  <si>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</si>
  <si>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</si>
  <si>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</si>
  <si>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</si>
  <si>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</si>
  <si>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</si>
  <si>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</si>
  <si>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</si>
  <si>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</si>
  <si>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</si>
  <si>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</si>
  <si>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</si>
  <si>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</si>
  <si>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</si>
  <si>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</si>
  <si>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</si>
  <si>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</si>
  <si>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</si>
  <si>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</si>
  <si>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</si>
  <si>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</si>
  <si>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</si>
  <si>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</si>
  <si>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</si>
  <si>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</si>
  <si>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</si>
  <si>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</si>
  <si>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</si>
  <si>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</si>
  <si>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</si>
  <si>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</si>
  <si>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</si>
  <si>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</si>
  <si>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</si>
  <si>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</si>
  <si>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</si>
  <si>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</si>
  <si>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</si>
  <si>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</si>
  <si>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</si>
  <si>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</si>
  <si>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</si>
  <si>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</si>
  <si>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</si>
  <si>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</si>
  <si>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</si>
  <si>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</si>
  <si>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</si>
  <si>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</si>
  <si>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</si>
  <si>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</si>
  <si>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</si>
  <si>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</si>
  <si>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</si>
  <si>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</si>
  <si>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</si>
  <si>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</si>
  <si>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</si>
  <si>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</si>
  <si>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</si>
  <si>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</si>
  <si>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</si>
  <si>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</si>
  <si>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</si>
  <si>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</si>
  <si>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</si>
  <si>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</si>
  <si>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</si>
  <si>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</si>
  <si>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</si>
  <si>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</si>
  <si>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</si>
  <si>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</si>
  <si>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</si>
  <si>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</si>
  <si>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</si>
  <si>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</si>
  <si>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</si>
  <si>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</si>
  <si>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</si>
  <si>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</si>
  <si>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</si>
  <si>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</si>
  <si>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</si>
  <si>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</si>
  <si>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</si>
  <si>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</si>
  <si>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</si>
  <si>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</si>
  <si>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</si>
  <si>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</si>
  <si>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</si>
  <si>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</si>
  <si>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</si>
  <si>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</si>
  <si>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</si>
  <si>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</si>
  <si>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</si>
  <si>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</si>
  <si>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</si>
  <si>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</si>
  <si>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</si>
  <si>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</si>
  <si>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</si>
  <si>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</si>
  <si>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</si>
  <si>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</si>
  <si>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</si>
  <si>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</si>
  <si>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</si>
  <si>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</si>
  <si>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</si>
  <si>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</si>
  <si>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</si>
  <si>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</si>
  <si>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</si>
  <si>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</si>
  <si>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</si>
  <si>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</si>
  <si>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</si>
  <si>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</si>
  <si>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</si>
  <si>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</si>
  <si>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</si>
  <si>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</si>
  <si>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</si>
  <si>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</si>
  <si>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</si>
  <si>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</si>
  <si>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</si>
  <si>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</si>
  <si>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</si>
  <si>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</si>
  <si>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</si>
  <si>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</si>
  <si>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</si>
  <si>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</si>
  <si>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</si>
  <si>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</si>
  <si>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</si>
  <si>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</si>
  <si>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</si>
  <si>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</si>
  <si>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</si>
  <si>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</si>
  <si>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</si>
  <si>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</si>
  <si>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</si>
  <si>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</si>
  <si>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</si>
  <si>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</si>
  <si>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</si>
  <si>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</si>
  <si>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</si>
  <si>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</si>
  <si>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</si>
  <si>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</si>
  <si>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</si>
  <si>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</si>
  <si>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</si>
  <si>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</si>
  <si>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</si>
  <si>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</si>
  <si>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</si>
  <si>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</si>
  <si>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</si>
  <si>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</si>
  <si>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</si>
  <si>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</si>
  <si>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</si>
  <si>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</si>
  <si>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</si>
  <si>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</si>
  <si>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</si>
  <si>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</si>
  <si>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</si>
  <si>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</si>
  <si>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</si>
  <si>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</si>
  <si>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</si>
  <si>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</si>
  <si>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</si>
  <si>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</si>
  <si>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</si>
  <si>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</si>
  <si>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</si>
  <si>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</si>
  <si>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</si>
  <si>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</si>
  <si>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</si>
  <si>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</si>
  <si>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</si>
  <si>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</si>
  <si>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</si>
  <si>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</si>
  <si>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</si>
  <si>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</si>
  <si>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</si>
  <si>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</si>
  <si>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</si>
  <si>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</si>
  <si>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</si>
  <si>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</si>
  <si>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</si>
  <si>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</si>
  <si>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</si>
  <si>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</si>
  <si>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</si>
  <si>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</si>
  <si>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</si>
  <si>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</si>
  <si>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</si>
  <si>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</si>
  <si>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</si>
  <si>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</si>
  <si>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</si>
  <si>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</si>
  <si>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</si>
  <si>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</si>
  <si>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</si>
  <si>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</si>
  <si>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</si>
  <si>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</si>
  <si>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</si>
  <si>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</si>
  <si>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</si>
  <si>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</si>
  <si>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</si>
  <si>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</si>
  <si>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</si>
  <si>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</si>
  <si>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</si>
  <si>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</si>
  <si>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</si>
  <si>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</si>
  <si>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</si>
  <si>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</si>
  <si>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</si>
  <si>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</si>
  <si>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</si>
  <si>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</si>
  <si>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</si>
  <si>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</si>
  <si>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</si>
  <si>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</si>
  <si>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</si>
  <si>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</si>
  <si>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</si>
  <si>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</si>
  <si>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</si>
  <si>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</si>
  <si>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</si>
  <si>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</si>
  <si>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</si>
  <si>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</si>
  <si>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</si>
  <si>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</si>
  <si>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</si>
  <si>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</si>
  <si>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</si>
  <si>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</si>
  <si>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</si>
  <si>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</si>
  <si>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</si>
  <si>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</si>
  <si>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</si>
  <si>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</si>
  <si>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</si>
  <si>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</si>
  <si>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</si>
  <si>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</si>
  <si>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</si>
  <si>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</si>
  <si>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</si>
  <si>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</si>
  <si>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</si>
  <si>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</si>
  <si>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</si>
  <si>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</si>
  <si>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</si>
  <si>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</si>
  <si>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</si>
  <si>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</si>
  <si>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</si>
  <si>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</si>
  <si>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</si>
  <si>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</si>
  <si>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</si>
  <si>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</si>
  <si>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</si>
  <si>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</si>
  <si>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</si>
  <si>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</si>
  <si>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</si>
  <si>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</si>
  <si>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</si>
  <si>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</si>
  <si>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</si>
  <si>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</si>
  <si>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</si>
  <si>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</si>
  <si>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</si>
  <si>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</si>
  <si>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</si>
  <si>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</si>
  <si>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</si>
  <si>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</si>
  <si>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</si>
  <si>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</si>
  <si>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</si>
  <si>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</si>
  <si>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</si>
  <si>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</si>
  <si>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</si>
  <si>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</si>
  <si>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</si>
  <si>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</si>
  <si>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</si>
  <si>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</si>
  <si>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</si>
  <si>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</si>
  <si>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</si>
  <si>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</si>
  <si>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</si>
  <si>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</si>
  <si>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</si>
  <si>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</si>
  <si>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</si>
  <si>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</si>
  <si>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</si>
  <si>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</si>
  <si>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</si>
  <si>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</si>
  <si>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</si>
  <si>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</si>
  <si>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</si>
  <si>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</si>
  <si>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</si>
  <si>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</si>
  <si>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</si>
  <si>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</si>
  <si>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</si>
  <si>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</si>
  <si>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</si>
  <si>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</si>
  <si>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</si>
  <si>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</si>
  <si>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</si>
  <si>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</si>
  <si>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</si>
  <si>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</si>
  <si>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</si>
  <si>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</si>
  <si>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</si>
  <si>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</si>
  <si>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</si>
  <si>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</si>
  <si>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</si>
  <si>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</si>
  <si>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</si>
  <si>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</si>
  <si>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</si>
  <si>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</si>
  <si>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</si>
  <si>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</si>
  <si>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</si>
  <si>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</si>
  <si>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</si>
  <si>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</si>
  <si>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</si>
  <si>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</si>
  <si>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</si>
  <si>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</si>
  <si>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</si>
  <si>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</si>
  <si>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</si>
  <si>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</si>
  <si>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</si>
  <si>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</si>
  <si>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</si>
  <si>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</si>
  <si>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</si>
  <si>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</si>
  <si>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</si>
  <si>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</si>
  <si>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</si>
  <si>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</si>
  <si>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</si>
  <si>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</si>
  <si>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</si>
  <si>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</si>
  <si>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</si>
  <si>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</si>
  <si>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</si>
  <si>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</si>
  <si>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</si>
  <si>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</si>
  <si>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</si>
  <si>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</si>
  <si>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</si>
  <si>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</si>
  <si>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</si>
  <si>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</si>
  <si>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</si>
  <si>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</si>
  <si>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</si>
  <si>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</si>
  <si>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</si>
  <si>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</si>
  <si>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</si>
  <si>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</si>
  <si>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</si>
  <si>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</si>
  <si>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</si>
  <si>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</si>
  <si>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</si>
  <si>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</si>
  <si>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</si>
  <si>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</si>
  <si>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</si>
  <si>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</si>
  <si>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</si>
  <si>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</si>
  <si>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</si>
  <si>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</si>
  <si>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</si>
  <si>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</si>
  <si>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</si>
  <si>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</si>
  <si>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</si>
  <si>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</si>
  <si>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</si>
  <si>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</si>
  <si>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</si>
  <si>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</si>
  <si>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</si>
  <si>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</si>
  <si>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</si>
  <si>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</si>
  <si>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</si>
  <si>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</si>
  <si>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</si>
  <si>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</si>
  <si>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</si>
  <si>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</si>
  <si>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</si>
  <si>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</si>
  <si>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</si>
  <si>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</si>
  <si>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</si>
  <si>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</si>
  <si>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</si>
  <si>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</si>
  <si>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</si>
  <si>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</si>
  <si>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</si>
  <si>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</si>
  <si>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</si>
  <si>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</si>
  <si>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</si>
  <si>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</si>
  <si>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</si>
  <si>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</si>
  <si>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</si>
  <si>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</si>
  <si>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</si>
  <si>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</si>
  <si>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</si>
  <si>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</si>
  <si>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</si>
  <si>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</si>
  <si>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</si>
  <si>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</si>
  <si>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</si>
  <si>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</si>
  <si>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</si>
  <si>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</si>
  <si>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</si>
  <si>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</si>
  <si>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</si>
  <si>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</si>
  <si>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</si>
  <si>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</si>
  <si>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</si>
  <si>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</si>
  <si>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</si>
  <si>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</si>
  <si>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</si>
  <si>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</si>
  <si>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</si>
  <si>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</si>
  <si>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</si>
  <si>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</si>
  <si>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</si>
  <si>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</si>
  <si>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</si>
  <si>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</si>
  <si>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</si>
  <si>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</si>
  <si>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</si>
  <si>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</si>
  <si>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</si>
  <si>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</si>
  <si>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</si>
  <si>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</si>
  <si>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</si>
  <si>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</si>
  <si>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</si>
  <si>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</si>
  <si>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</si>
  <si>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</si>
  <si>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</si>
  <si>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</si>
  <si>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</si>
  <si>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</si>
  <si>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</si>
  <si>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</si>
  <si>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</si>
  <si>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</si>
  <si>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</si>
  <si>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</si>
  <si>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</si>
  <si>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</si>
  <si>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</si>
  <si>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</si>
  <si>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</si>
  <si>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</si>
  <si>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</si>
  <si>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</si>
  <si>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</si>
  <si>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</si>
  <si>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</si>
  <si>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</si>
  <si>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</si>
  <si>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</si>
  <si>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</si>
  <si>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</si>
  <si>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</si>
  <si>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</si>
  <si>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</si>
  <si>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</si>
  <si>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</si>
  <si>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</si>
  <si>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</si>
  <si>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</si>
  <si>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</si>
  <si>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</si>
  <si>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</si>
  <si>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</si>
  <si>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</si>
  <si>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</si>
  <si>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</si>
  <si>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</si>
  <si>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</si>
  <si>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</si>
  <si>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</si>
  <si>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</si>
  <si>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</si>
  <si>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</si>
  <si>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</si>
  <si>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</si>
  <si>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</si>
  <si>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</si>
  <si>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</si>
  <si>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</si>
  <si>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</si>
  <si>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</si>
  <si>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</si>
  <si>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</si>
  <si>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</si>
  <si>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</si>
  <si>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</si>
  <si>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</si>
  <si>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</si>
  <si>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</si>
  <si>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</si>
  <si>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</si>
  <si>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</si>
  <si>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</si>
  <si>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</si>
  <si>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</si>
  <si>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</si>
  <si>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</si>
  <si>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</si>
  <si>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</si>
  <si>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</si>
  <si>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</si>
  <si>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</si>
  <si>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</si>
  <si>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</si>
  <si>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</si>
  <si>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</si>
  <si>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</si>
  <si>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</si>
  <si>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</si>
  <si>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</si>
  <si>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</si>
  <si>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</si>
  <si>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</si>
  <si>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</si>
  <si>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</si>
  <si>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</si>
  <si>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</si>
  <si>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</si>
  <si>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</si>
  <si>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</si>
  <si>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</si>
  <si>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</si>
  <si>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</si>
  <si>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</si>
  <si>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</si>
  <si>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</si>
  <si>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</si>
  <si>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</si>
  <si>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</si>
  <si>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</si>
  <si>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</si>
  <si>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</si>
  <si>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</si>
  <si>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</si>
  <si>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</si>
  <si>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</si>
  <si>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</si>
  <si>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</si>
  <si>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</si>
  <si>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</si>
  <si>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</si>
  <si>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</si>
  <si>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</si>
  <si>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</si>
  <si>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</si>
  <si>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</si>
  <si>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</si>
  <si>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</si>
  <si>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</si>
  <si>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</si>
  <si>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</si>
  <si>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</si>
  <si>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</si>
  <si>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</si>
  <si>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</si>
  <si>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</si>
  <si>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</si>
  <si>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</si>
  <si>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</si>
  <si>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</si>
  <si>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</si>
  <si>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</si>
  <si>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</si>
  <si>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</si>
  <si>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</si>
  <si>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</si>
  <si>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</si>
  <si>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</si>
  <si>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</si>
  <si>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</si>
  <si>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</si>
  <si>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</si>
  <si>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</si>
  <si>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</si>
  <si>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</si>
  <si>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</si>
  <si>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</si>
  <si>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</si>
  <si>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</si>
  <si>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</si>
  <si>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</si>
  <si>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</si>
  <si>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</si>
  <si>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</si>
  <si>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</si>
  <si>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</si>
  <si>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</si>
  <si>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</si>
  <si>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</si>
  <si>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</si>
  <si>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</si>
  <si>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</si>
  <si>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</si>
  <si>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</si>
  <si>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</si>
  <si>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</si>
  <si>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</si>
  <si>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</si>
  <si>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</si>
  <si>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</si>
  <si>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</si>
  <si>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</si>
  <si>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</si>
  <si>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</si>
  <si>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</si>
  <si>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</si>
  <si>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</si>
  <si>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</si>
  <si>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</si>
  <si>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</si>
  <si>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</si>
  <si>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</si>
  <si>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</si>
  <si>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</si>
  <si>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</si>
  <si>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</si>
  <si>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</si>
  <si>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</si>
  <si>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</si>
  <si>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</si>
  <si>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</si>
  <si>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</si>
  <si>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</si>
  <si>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</si>
  <si>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</si>
  <si>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</si>
  <si>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</si>
  <si>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</si>
  <si>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</si>
  <si>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</si>
  <si>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</si>
  <si>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</si>
  <si>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</si>
  <si>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</si>
  <si>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</si>
  <si>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</si>
  <si>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</si>
  <si>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</si>
  <si>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</si>
  <si>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</si>
  <si>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</si>
  <si>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</si>
  <si>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</si>
  <si>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</si>
  <si>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</si>
  <si>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</si>
  <si>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</si>
  <si>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</si>
  <si>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</si>
  <si>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</si>
  <si>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</si>
  <si>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</si>
  <si>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</si>
  <si>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</si>
  <si>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</si>
  <si>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</si>
  <si>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</si>
  <si>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</si>
  <si>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</si>
  <si>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</si>
  <si>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</si>
  <si>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</si>
  <si>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</si>
  <si>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</si>
  <si>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</si>
  <si>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</si>
  <si>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</si>
  <si>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</si>
  <si>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</si>
  <si>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</si>
  <si>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</si>
  <si>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</si>
  <si>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</si>
  <si>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</si>
  <si>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</si>
  <si>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</si>
  <si>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</si>
  <si>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</si>
  <si>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</si>
  <si>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</si>
  <si>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</si>
  <si>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</si>
  <si>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</si>
  <si>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</si>
  <si>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</si>
  <si>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</si>
  <si>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</si>
  <si>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</si>
  <si>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</si>
  <si>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</si>
  <si>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</si>
  <si>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</si>
  <si>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</si>
  <si>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</si>
  <si>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</si>
  <si>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</si>
  <si>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</si>
  <si>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</si>
  <si>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</si>
  <si>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</si>
  <si>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</si>
  <si>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</si>
  <si>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</si>
  <si>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</si>
  <si>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</si>
  <si>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</si>
  <si>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</si>
  <si>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</si>
  <si>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</si>
  <si>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</si>
  <si>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</si>
  <si>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</si>
  <si>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</si>
  <si>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</si>
  <si>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</si>
  <si>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</si>
  <si>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</si>
  <si>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</si>
  <si>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</si>
  <si>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</si>
  <si>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</si>
  <si>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</si>
  <si>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</si>
  <si>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</si>
  <si>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</si>
  <si>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</si>
  <si>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</si>
  <si>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</si>
  <si>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</si>
  <si>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</si>
  <si>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</si>
  <si>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</si>
  <si>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</si>
  <si>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</si>
  <si>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</si>
  <si>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</si>
  <si>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</si>
  <si>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</si>
  <si>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</si>
  <si>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</si>
  <si>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</si>
  <si>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</si>
  <si>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</si>
  <si>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</si>
  <si>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</si>
  <si>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</si>
  <si>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</si>
  <si>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</si>
  <si>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</si>
  <si>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</si>
  <si>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</si>
  <si>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</si>
  <si>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</si>
  <si>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</si>
  <si>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</si>
  <si>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</si>
  <si>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</si>
  <si>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</si>
  <si>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</si>
  <si>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</si>
  <si>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</si>
  <si>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</si>
  <si>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</si>
  <si>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</si>
  <si>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</si>
  <si>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</si>
  <si>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</si>
  <si>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</si>
  <si>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</si>
  <si>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</si>
  <si>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</si>
  <si>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</si>
  <si>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</si>
  <si>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</si>
  <si>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</si>
  <si>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</si>
  <si>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</si>
  <si>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</si>
  <si>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</si>
  <si>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</si>
  <si>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</si>
  <si>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</si>
  <si>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</si>
  <si>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</si>
  <si>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</si>
  <si>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</si>
  <si>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</si>
  <si>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</si>
  <si>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</si>
  <si>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</si>
  <si>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</si>
  <si>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</si>
  <si>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</si>
  <si>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</si>
  <si>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</si>
  <si>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</si>
  <si>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</si>
  <si>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</si>
  <si>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</si>
  <si>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</si>
  <si>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</si>
  <si>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</si>
  <si>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</si>
  <si>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</si>
  <si>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</si>
  <si>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</si>
  <si>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</si>
  <si>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</si>
  <si>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</si>
  <si>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</si>
  <si>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</si>
  <si>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</si>
  <si>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</si>
  <si>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</si>
  <si>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</si>
  <si>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</si>
  <si>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</si>
  <si>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</si>
  <si>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</si>
  <si>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</si>
  <si>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</si>
  <si>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</si>
  <si>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</si>
  <si>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</si>
  <si>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</si>
  <si>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</si>
  <si>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</si>
  <si>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</si>
  <si>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</si>
  <si>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</si>
  <si>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</si>
  <si>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</si>
  <si>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</si>
  <si>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</si>
  <si>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</si>
  <si>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</si>
  <si>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</si>
  <si>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</si>
  <si>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</si>
  <si>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</si>
  <si>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</si>
  <si>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</si>
  <si>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</si>
  <si>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</si>
  <si>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</si>
  <si>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</si>
  <si>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</si>
  <si>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</si>
  <si>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</si>
  <si>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</si>
  <si>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</si>
  <si>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</si>
  <si>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</si>
  <si>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</si>
  <si>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</si>
  <si>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</si>
  <si>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</si>
  <si>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</si>
  <si>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</si>
  <si>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</si>
  <si>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</si>
  <si>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</si>
  <si>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</si>
  <si>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</si>
  <si>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</si>
  <si>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</si>
  <si>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</si>
  <si>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</si>
  <si>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</si>
  <si>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</si>
  <si>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</si>
  <si>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</si>
  <si>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</si>
  <si>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</si>
  <si>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</si>
  <si>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</si>
  <si>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</si>
  <si>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</si>
  <si>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</si>
  <si>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</si>
  <si>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</si>
  <si>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</si>
  <si>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</si>
  <si>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</si>
  <si>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</si>
  <si>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</si>
  <si>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</si>
  <si>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</si>
  <si>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</si>
  <si>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</si>
  <si>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</si>
  <si>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</si>
  <si>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</si>
  <si>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</si>
  <si>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</si>
  <si>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</si>
  <si>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</si>
  <si>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</si>
  <si>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</si>
  <si>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</si>
  <si>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</si>
  <si>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</si>
  <si>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</si>
  <si>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</si>
  <si>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</si>
  <si>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</si>
  <si>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</si>
  <si>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</si>
  <si>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</si>
  <si>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</si>
  <si>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</si>
  <si>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</si>
  <si>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</si>
  <si>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</si>
  <si>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</si>
  <si>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</si>
  <si>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</si>
  <si>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</si>
  <si>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</si>
  <si>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</si>
  <si>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</si>
  <si>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</si>
  <si>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</si>
  <si>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</si>
  <si>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</si>
  <si>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</si>
  <si>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</si>
  <si>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</si>
  <si>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</si>
  <si>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</si>
  <si>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</si>
  <si>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</si>
  <si>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</si>
  <si>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</si>
  <si>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</si>
  <si>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</si>
  <si>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</si>
  <si>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</si>
  <si>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</si>
  <si>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</si>
  <si>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</si>
  <si>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</si>
  <si>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</si>
  <si>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</si>
  <si>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</si>
  <si>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</si>
  <si>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</si>
  <si>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</si>
  <si>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</si>
  <si>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</si>
  <si>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</si>
  <si>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</si>
  <si>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</si>
  <si>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</si>
  <si>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</si>
  <si>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</si>
  <si>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</si>
  <si>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</si>
  <si>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</si>
  <si>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</si>
  <si>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</si>
  <si>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</si>
  <si>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</si>
  <si>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</si>
  <si>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</si>
  <si>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</si>
  <si>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</si>
  <si>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</si>
  <si>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</si>
  <si>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</si>
  <si>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</si>
  <si>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</si>
  <si>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</si>
  <si>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</si>
  <si>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</si>
  <si>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</si>
  <si>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</si>
  <si>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</si>
  <si>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</si>
  <si>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</si>
  <si>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</si>
  <si>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</si>
  <si>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</si>
  <si>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</si>
  <si>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</si>
  <si>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</si>
  <si>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</si>
  <si>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</si>
  <si>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</si>
  <si>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</si>
  <si>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</si>
  <si>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</si>
  <si>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</si>
  <si>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</si>
  <si>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</si>
  <si>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</si>
  <si>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</si>
  <si>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</si>
  <si>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</si>
  <si>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</si>
  <si>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</si>
  <si>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</si>
  <si>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</si>
  <si>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</si>
  <si>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</si>
  <si>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</si>
  <si>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</si>
  <si>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</si>
  <si>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</si>
  <si>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</si>
  <si>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</si>
  <si>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</si>
  <si>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</si>
  <si>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</si>
  <si>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</si>
  <si>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</si>
  <si>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</si>
  <si>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</si>
  <si>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</si>
  <si>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</si>
  <si>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</si>
  <si>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</si>
  <si>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</si>
  <si>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</si>
  <si>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</si>
  <si>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</si>
  <si>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</si>
  <si>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</si>
  <si>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</si>
  <si>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</si>
  <si>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</si>
  <si>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</si>
  <si>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</si>
  <si>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</si>
  <si>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</si>
  <si>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</si>
  <si>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</si>
  <si>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</si>
  <si>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</si>
  <si>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</si>
  <si>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</si>
  <si>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</si>
  <si>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</si>
  <si>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</si>
  <si>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</si>
  <si>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</si>
  <si>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</si>
  <si>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</si>
  <si>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</si>
  <si>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</si>
  <si>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</si>
  <si>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</si>
  <si>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</si>
  <si>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</si>
  <si>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</si>
  <si>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</si>
  <si>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</si>
  <si>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</si>
  <si>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</si>
  <si>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</si>
  <si>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</si>
  <si>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</si>
  <si>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</si>
  <si>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</si>
  <si>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</si>
  <si>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</si>
  <si>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</si>
  <si>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</si>
  <si>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</si>
  <si>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</si>
  <si>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</si>
  <si>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</si>
  <si>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</si>
  <si>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</si>
  <si>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</si>
  <si>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</si>
  <si>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</si>
  <si>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</si>
  <si>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</si>
  <si>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</si>
  <si>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</si>
  <si>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</si>
  <si>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</si>
  <si>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</si>
  <si>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</si>
  <si>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</si>
  <si>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</si>
  <si>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</si>
  <si>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</si>
  <si>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</si>
  <si>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</si>
  <si>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</si>
  <si>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</si>
  <si>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</si>
  <si>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</si>
  <si>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</si>
  <si>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</si>
  <si>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</si>
  <si>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</si>
  <si>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</si>
  <si>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</si>
  <si>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</si>
  <si>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</si>
  <si>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</si>
  <si>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</si>
  <si>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</si>
  <si>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</si>
  <si>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</si>
  <si>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</si>
  <si>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</si>
  <si>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</si>
  <si>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</si>
  <si>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</si>
  <si>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</si>
  <si>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</si>
  <si>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</si>
  <si>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</si>
  <si>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</si>
  <si>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</si>
  <si>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</si>
  <si>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</si>
  <si>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</si>
  <si>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</si>
  <si>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</si>
  <si>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</si>
  <si>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</si>
  <si>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</si>
  <si>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</si>
  <si>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</si>
  <si>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</si>
  <si>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</si>
  <si>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</si>
  <si>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</si>
  <si>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</si>
  <si>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</si>
  <si>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</si>
  <si>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</si>
  <si>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</si>
  <si>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</si>
  <si>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</si>
  <si>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</si>
  <si>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</si>
  <si>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</si>
  <si>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</si>
  <si>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</si>
  <si>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</si>
  <si>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</si>
  <si>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</si>
  <si>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</si>
  <si>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</si>
  <si>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</si>
  <si>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</si>
  <si>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</si>
  <si>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</si>
  <si>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</si>
  <si>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</si>
  <si>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</si>
  <si>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</si>
  <si>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</si>
  <si>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</si>
  <si>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</si>
  <si>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</si>
  <si>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</si>
  <si>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</si>
  <si>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</si>
  <si>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</si>
  <si>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</si>
  <si>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</si>
  <si>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</si>
  <si>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</si>
  <si>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</si>
  <si>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</si>
  <si>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</si>
  <si>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</si>
  <si>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</si>
  <si>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</si>
  <si>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</si>
  <si>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</si>
  <si>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</si>
  <si>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</si>
  <si>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</si>
  <si>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</si>
  <si>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</si>
  <si>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</si>
  <si>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</si>
  <si>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</si>
  <si>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</si>
  <si>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</si>
  <si>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</si>
  <si>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</si>
  <si>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</si>
  <si>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</si>
  <si>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</si>
  <si>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</si>
  <si>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</si>
  <si>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</si>
  <si>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</si>
  <si>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</si>
  <si>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</si>
  <si>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</si>
  <si>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</si>
  <si>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</si>
  <si>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</si>
  <si>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</si>
  <si>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</si>
  <si>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</si>
  <si>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</si>
  <si>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</si>
  <si>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</si>
  <si>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</si>
  <si>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</si>
  <si>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</si>
  <si>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</si>
  <si>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</si>
  <si>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</si>
  <si>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</si>
  <si>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</si>
  <si>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</si>
  <si>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</si>
  <si>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</si>
  <si>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</si>
  <si>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</si>
  <si>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</si>
  <si>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</si>
  <si>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</si>
  <si>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</si>
  <si>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</si>
  <si>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</si>
  <si>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</si>
  <si>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</si>
  <si>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</si>
  <si>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</si>
  <si>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</si>
  <si>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</si>
  <si>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</si>
  <si>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</si>
  <si>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</si>
  <si>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</si>
  <si>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</si>
  <si>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</si>
  <si>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</si>
  <si>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</si>
  <si>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</si>
  <si>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</si>
  <si>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</si>
  <si>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</si>
  <si>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</si>
  <si>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</si>
  <si>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</si>
  <si>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</si>
  <si>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</si>
  <si>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</si>
  <si>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</si>
  <si>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</si>
  <si>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</si>
  <si>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</si>
  <si>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</si>
  <si>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</si>
  <si>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</si>
  <si>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</si>
  <si>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</si>
  <si>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</si>
  <si>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</si>
  <si>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</si>
  <si>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</si>
  <si>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</si>
  <si>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</si>
  <si>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</si>
  <si>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</si>
  <si>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</si>
  <si>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</si>
  <si>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</si>
  <si>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</si>
  <si>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</si>
  <si>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</si>
  <si>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</si>
  <si>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</si>
  <si>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</si>
  <si>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</si>
  <si>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</si>
  <si>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</si>
  <si>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</si>
  <si>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</si>
  <si>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</si>
  <si>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</si>
  <si>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</si>
  <si>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</si>
  <si>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</si>
  <si>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</si>
  <si>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</si>
  <si>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</si>
  <si>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</si>
  <si>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</si>
  <si>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</si>
  <si>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</si>
  <si>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</si>
  <si>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</si>
  <si>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</si>
  <si>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</si>
  <si>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</si>
  <si>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</si>
  <si>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</si>
  <si>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</si>
  <si>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</si>
  <si>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</si>
  <si>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</si>
  <si>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</si>
  <si>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</si>
  <si>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</si>
  <si>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</si>
  <si>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</si>
  <si>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</si>
  <si>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</si>
  <si>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</si>
  <si>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</si>
  <si>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</si>
  <si>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</si>
  <si>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</si>
  <si>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</si>
  <si>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</si>
  <si>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</si>
  <si>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</si>
  <si>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</si>
  <si>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</si>
  <si>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</si>
  <si>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</si>
  <si>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</si>
  <si>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</si>
  <si>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</si>
  <si>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</si>
  <si>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</si>
  <si>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</si>
  <si>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</si>
  <si>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</si>
  <si>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</si>
  <si>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</si>
  <si>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</si>
  <si>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</si>
  <si>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</si>
  <si>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</si>
  <si>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</si>
  <si>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</si>
  <si>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</si>
  <si>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</si>
  <si>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</si>
  <si>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</si>
  <si>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</si>
  <si>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</si>
  <si>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</si>
  <si>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</si>
  <si>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</si>
  <si>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</si>
  <si>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</si>
  <si>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</si>
  <si>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</si>
  <si>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</si>
  <si>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</si>
  <si>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</si>
  <si>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</si>
  <si>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</si>
  <si>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</si>
  <si>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</si>
  <si>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</si>
  <si>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</si>
  <si>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</si>
  <si>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</si>
  <si>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</si>
  <si>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</si>
  <si>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</si>
  <si>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</si>
  <si>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</si>
  <si>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</si>
  <si>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</si>
  <si>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</si>
  <si>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</si>
  <si>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</si>
  <si>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</si>
  <si>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</si>
  <si>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</si>
  <si>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</si>
  <si>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</si>
  <si>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</si>
  <si>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</si>
  <si>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</si>
  <si>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</si>
  <si>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</si>
  <si>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</si>
  <si>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</si>
  <si>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</si>
  <si>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</si>
  <si>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</si>
  <si>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</si>
  <si>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</si>
  <si>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</si>
  <si>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</si>
  <si>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</si>
  <si>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</si>
  <si>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</si>
  <si>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</si>
  <si>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</si>
  <si>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</si>
  <si>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</si>
  <si>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</si>
  <si>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</si>
  <si>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</si>
  <si>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</si>
  <si>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</si>
  <si>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</si>
  <si>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</si>
  <si>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</si>
  <si>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</si>
  <si>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</si>
  <si>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</si>
  <si>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</si>
  <si>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</si>
  <si>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</si>
  <si>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</si>
  <si>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</si>
  <si>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</si>
  <si>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</si>
  <si>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</si>
  <si>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</si>
  <si>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</si>
  <si>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</si>
  <si>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</si>
  <si>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</si>
  <si>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</si>
  <si>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</si>
  <si>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</si>
  <si>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</si>
  <si>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</si>
  <si>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</si>
  <si>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</si>
  <si>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</si>
  <si>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</si>
  <si>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</si>
  <si>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</si>
  <si>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</si>
  <si>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</si>
  <si>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</si>
  <si>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</si>
  <si>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</si>
  <si>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</si>
  <si>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</si>
  <si>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</si>
  <si>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</si>
  <si>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</si>
  <si>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</si>
  <si>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</si>
  <si>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</si>
  <si>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</si>
  <si>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</si>
  <si>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</si>
  <si>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</si>
  <si>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</si>
  <si>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</si>
  <si>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</si>
  <si>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</si>
  <si>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</si>
  <si>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</si>
  <si>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</si>
  <si>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</si>
  <si>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</si>
  <si>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</si>
  <si>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</si>
  <si>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</si>
  <si>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</si>
  <si>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</si>
  <si>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</si>
  <si>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</si>
  <si>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</si>
  <si>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</si>
  <si>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</si>
  <si>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</si>
  <si>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</si>
  <si>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</si>
  <si>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</si>
  <si>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</si>
  <si>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</si>
  <si>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</si>
  <si>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</si>
  <si>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</si>
  <si>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</si>
  <si>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</si>
  <si>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</si>
  <si>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</si>
  <si>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</si>
  <si>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</si>
  <si>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</si>
  <si>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</si>
  <si>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</si>
  <si>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</si>
  <si>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</si>
  <si>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</si>
  <si>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</si>
  <si>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</si>
  <si>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</si>
  <si>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</si>
  <si>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</si>
  <si>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</si>
  <si>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</si>
  <si>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</si>
  <si>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</si>
  <si>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</si>
  <si>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</si>
  <si>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</si>
  <si>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</si>
  <si>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</si>
  <si>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</si>
  <si>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</si>
  <si>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</si>
  <si>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</si>
  <si>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</si>
  <si>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</si>
  <si>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</si>
  <si>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</si>
  <si>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</si>
  <si>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</si>
  <si>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</si>
  <si>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</si>
  <si>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</si>
  <si>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</si>
  <si>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</si>
  <si>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</si>
  <si>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</si>
  <si>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</si>
  <si>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</si>
  <si>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</si>
  <si>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</si>
  <si>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</si>
  <si>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</si>
  <si>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</si>
  <si>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</si>
  <si>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</si>
  <si>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</si>
  <si>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</si>
  <si>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</si>
  <si>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</si>
  <si>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</si>
  <si>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</si>
  <si>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</si>
  <si>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</si>
  <si>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</si>
  <si>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</si>
  <si>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</si>
  <si>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</si>
  <si>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</si>
  <si>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</si>
  <si>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</si>
  <si>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</si>
  <si>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</si>
  <si>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</si>
  <si>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</si>
  <si>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</si>
  <si>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</si>
  <si>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</si>
  <si>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</si>
  <si>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</si>
  <si>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</si>
  <si>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</si>
  <si>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</si>
  <si>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</si>
  <si>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</si>
  <si>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</si>
  <si>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</si>
  <si>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</si>
  <si>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</si>
  <si>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</si>
  <si>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</si>
  <si>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</si>
  <si>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</si>
  <si>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</si>
  <si>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</si>
  <si>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</si>
  <si>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</si>
  <si>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</si>
  <si>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</si>
  <si>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</si>
  <si>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</si>
  <si>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</si>
  <si>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</si>
  <si>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</si>
  <si>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</si>
  <si>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</si>
  <si>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</si>
  <si>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</si>
  <si>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</si>
  <si>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</si>
  <si>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</si>
  <si>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</si>
  <si>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</si>
  <si>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</si>
  <si>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</si>
  <si>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</si>
  <si>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</si>
  <si>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</si>
  <si>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</si>
  <si>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</si>
  <si>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</si>
  <si>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</si>
  <si>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</si>
  <si>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</si>
  <si>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</si>
  <si>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</si>
  <si>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</si>
  <si>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</si>
  <si>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</si>
  <si>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</si>
  <si>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</si>
  <si>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</si>
  <si>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</si>
  <si>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</si>
  <si>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</si>
  <si>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</si>
  <si>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</si>
  <si>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</si>
  <si>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</si>
  <si>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</si>
  <si>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</si>
  <si>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</si>
  <si>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</si>
  <si>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</si>
  <si>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</si>
  <si>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</si>
  <si>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</si>
  <si>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</si>
  <si>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</si>
  <si>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</si>
  <si>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</si>
  <si>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</si>
  <si>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</si>
  <si>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</si>
  <si>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</si>
  <si>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</si>
  <si>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</si>
  <si>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</si>
  <si>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</si>
  <si>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</si>
  <si>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</si>
  <si>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</si>
  <si>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</si>
  <si>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</si>
  <si>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</si>
  <si>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</si>
  <si>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</si>
  <si>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</si>
  <si>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</si>
  <si>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</si>
  <si>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</si>
  <si>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</si>
  <si>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</si>
  <si>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</si>
  <si>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</si>
  <si>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</si>
  <si>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</si>
  <si>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</si>
  <si>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</si>
  <si>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</si>
  <si>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</si>
  <si>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</si>
  <si>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</si>
  <si>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</si>
  <si>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</si>
  <si>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</si>
  <si>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</si>
  <si>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</si>
  <si>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</si>
  <si>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</si>
  <si>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</si>
  <si>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</si>
  <si>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</si>
  <si>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</si>
  <si>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</si>
  <si>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</si>
  <si>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</si>
  <si>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</si>
  <si>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</si>
  <si>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</si>
  <si>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</si>
  <si>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</si>
  <si>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</si>
  <si>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</si>
  <si>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</si>
  <si>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</si>
  <si>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</si>
  <si>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</si>
  <si>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</si>
  <si>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</si>
  <si>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</si>
  <si>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</si>
  <si>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</si>
  <si>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</si>
  <si>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</si>
  <si>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</si>
  <si>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</si>
  <si>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</si>
  <si>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</si>
  <si>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</si>
  <si>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</si>
  <si>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</si>
  <si>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</si>
  <si>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</si>
  <si>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</si>
  <si>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</si>
  <si>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</si>
  <si>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</si>
  <si>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</si>
  <si>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</si>
  <si>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</si>
  <si>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</si>
  <si>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</si>
  <si>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</si>
  <si>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</si>
  <si>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</si>
  <si>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</si>
  <si>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</si>
  <si>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</si>
  <si>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</si>
  <si>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</si>
  <si>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</si>
  <si>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</si>
  <si>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</si>
  <si>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</si>
  <si>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</si>
  <si>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</si>
  <si>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</si>
  <si>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</si>
  <si>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</si>
  <si>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</si>
  <si>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</si>
  <si>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</si>
  <si>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</si>
  <si>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</si>
  <si>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</si>
  <si>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</si>
  <si>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</si>
  <si>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</si>
  <si>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</si>
  <si>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</si>
  <si>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</si>
  <si>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</si>
  <si>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</si>
  <si>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</si>
  <si>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</si>
  <si>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</si>
  <si>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</si>
  <si>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</si>
  <si>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</si>
  <si>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</si>
  <si>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</si>
  <si>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</si>
  <si>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</si>
  <si>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</si>
  <si>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</si>
  <si>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</si>
  <si>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</si>
  <si>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</si>
  <si>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</si>
  <si>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</si>
  <si>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</si>
  <si>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</si>
  <si>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</si>
  <si>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</si>
  <si>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</si>
  <si>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</si>
  <si>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</si>
  <si>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</si>
  <si>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</si>
  <si>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</si>
  <si>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</si>
  <si>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</si>
  <si>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</si>
  <si>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</si>
  <si>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</si>
  <si>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</si>
  <si>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</si>
  <si>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</si>
  <si>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</si>
  <si>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</si>
  <si>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</si>
  <si>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</si>
  <si>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</si>
  <si>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</si>
  <si>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</si>
  <si>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</si>
  <si>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</si>
  <si>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</si>
  <si>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</si>
  <si>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</si>
  <si>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</si>
  <si>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</si>
  <si>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</si>
  <si>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</si>
  <si>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</si>
  <si>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</si>
  <si>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</si>
  <si>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</si>
  <si>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</si>
  <si>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</si>
  <si>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</si>
  <si>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</si>
  <si>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</si>
  <si>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</si>
  <si>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</si>
  <si>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</si>
  <si>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</si>
  <si>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</si>
  <si>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</si>
  <si>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</si>
  <si>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</si>
  <si>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</si>
  <si>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</si>
  <si>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</si>
  <si>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</si>
  <si>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</si>
  <si>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</si>
  <si>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</si>
  <si>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</si>
  <si>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</si>
  <si>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</si>
  <si>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</si>
  <si>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</si>
  <si>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</si>
  <si>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</si>
  <si>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</si>
  <si>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</si>
  <si>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</si>
  <si>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</si>
  <si>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</si>
  <si>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</si>
  <si>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</si>
  <si>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</si>
  <si>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</si>
  <si>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</si>
  <si>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</si>
  <si>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</si>
  <si>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</si>
  <si>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</si>
  <si>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</si>
  <si>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</si>
  <si>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</si>
  <si>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</si>
  <si>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</si>
  <si>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</si>
  <si>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</si>
  <si>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</si>
  <si>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</si>
  <si>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</si>
  <si>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</si>
  <si>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</si>
  <si>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</si>
  <si>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</si>
  <si>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</si>
  <si>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</si>
  <si>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</si>
  <si>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</si>
  <si>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</si>
  <si>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</si>
  <si>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</si>
  <si>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</si>
  <si>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</si>
  <si>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</si>
  <si>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</si>
  <si>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</si>
  <si>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</si>
  <si>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</si>
  <si>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</si>
  <si>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</si>
  <si>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</si>
  <si>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</si>
  <si>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</si>
  <si>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</si>
  <si>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</si>
  <si>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</si>
  <si>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</si>
  <si>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</si>
  <si>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</si>
  <si>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</si>
  <si>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</si>
  <si>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</si>
  <si>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</si>
  <si>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</si>
  <si>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</si>
  <si>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</si>
  <si>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</si>
  <si>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</si>
  <si>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</si>
  <si>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</si>
  <si>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</si>
  <si>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</si>
  <si>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</si>
  <si>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</si>
  <si>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</si>
  <si>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</si>
  <si>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</si>
  <si>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</si>
  <si>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</si>
  <si>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</si>
  <si>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</si>
  <si>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</si>
  <si>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</si>
  <si>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</si>
  <si>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</si>
  <si>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</si>
  <si>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</si>
  <si>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</si>
  <si>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</si>
  <si>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</si>
  <si>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</si>
  <si>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</si>
  <si>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</si>
  <si>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</si>
  <si>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</si>
  <si>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</si>
  <si>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</si>
  <si>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</si>
  <si>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</si>
  <si>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</si>
  <si>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</si>
  <si>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</si>
  <si>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</si>
  <si>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</si>
  <si>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</si>
  <si>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</si>
  <si>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</si>
  <si>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</si>
  <si>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</si>
  <si>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</si>
  <si>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</si>
  <si>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</si>
  <si>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</si>
  <si>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</si>
  <si>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</si>
  <si>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</si>
  <si>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</si>
  <si>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</si>
  <si>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</si>
  <si>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</si>
  <si>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</si>
  <si>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</si>
  <si>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</si>
  <si>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</si>
  <si>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</si>
  <si>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</si>
  <si>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</si>
  <si>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</si>
  <si>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</si>
  <si>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</si>
  <si>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</si>
  <si>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</si>
  <si>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</si>
  <si>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</si>
  <si>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</si>
  <si>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</si>
  <si>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</si>
  <si>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</si>
  <si>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</si>
  <si>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</si>
  <si>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</si>
  <si>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</si>
  <si>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</si>
  <si>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</si>
  <si>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</si>
  <si>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</si>
  <si>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</si>
  <si>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</si>
  <si>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</si>
  <si>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</si>
  <si>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</si>
  <si>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</si>
  <si>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</si>
  <si>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</si>
  <si>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</si>
  <si>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</si>
  <si>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</si>
  <si>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</si>
  <si>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</si>
  <si>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</si>
  <si>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</si>
  <si>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</si>
  <si>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</si>
  <si>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</si>
  <si>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</si>
  <si>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</si>
  <si>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</si>
  <si>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</si>
  <si>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</si>
  <si>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</si>
  <si>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</si>
  <si>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</si>
  <si>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</si>
  <si>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</si>
  <si>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</si>
  <si>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</si>
  <si>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</si>
  <si>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</si>
  <si>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</si>
  <si>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</si>
  <si>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</si>
  <si>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</si>
  <si>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</si>
  <si>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</si>
  <si>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</si>
  <si>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</si>
  <si>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</si>
  <si>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</si>
  <si>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</si>
  <si>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</si>
  <si>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</si>
  <si>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</si>
  <si>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</si>
  <si>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</si>
  <si>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</si>
  <si>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</si>
  <si>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</si>
  <si>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</si>
  <si>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</si>
  <si>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</si>
  <si>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</si>
  <si>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</si>
  <si>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</si>
  <si>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</si>
  <si>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</si>
  <si>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</si>
  <si>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</si>
  <si>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</si>
  <si>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</si>
  <si>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</si>
  <si>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</si>
  <si>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</si>
  <si>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</si>
  <si>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</si>
  <si>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</si>
  <si>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</si>
  <si>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</si>
  <si>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</si>
  <si>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</si>
  <si>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</si>
  <si>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</si>
  <si>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</si>
  <si>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</si>
  <si>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</si>
  <si>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</si>
  <si>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</si>
  <si>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</si>
  <si>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</si>
  <si>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</si>
  <si>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</si>
  <si>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</si>
  <si>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</si>
  <si>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</si>
  <si>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</si>
  <si>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</si>
  <si>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</si>
  <si>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</si>
  <si>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</si>
  <si>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</si>
  <si>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</si>
  <si>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</si>
  <si>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</si>
  <si>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</si>
  <si>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</si>
  <si>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</si>
  <si>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</si>
  <si>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</si>
  <si>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</si>
  <si>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</si>
  <si>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</si>
  <si>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</si>
  <si>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</si>
  <si>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</si>
  <si>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</si>
  <si>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</si>
  <si>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</si>
  <si>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</si>
  <si>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</si>
  <si>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</si>
  <si>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</si>
  <si>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</si>
  <si>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</si>
  <si>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</si>
  <si>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</si>
  <si>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</si>
  <si>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</si>
  <si>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</si>
  <si>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</si>
  <si>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</si>
  <si>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</si>
  <si>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</si>
  <si>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</si>
  <si>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</si>
  <si>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</si>
  <si>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</si>
  <si>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</si>
  <si>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</si>
  <si>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</si>
  <si>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</si>
  <si>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</si>
  <si>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</si>
  <si>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</si>
  <si>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</si>
  <si>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</si>
  <si>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</si>
  <si>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</si>
  <si>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</si>
  <si>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</si>
  <si>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</si>
  <si>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</si>
  <si>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</si>
  <si>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</si>
  <si>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</si>
  <si>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</si>
  <si>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</si>
  <si>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</si>
  <si>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</si>
  <si>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</si>
  <si>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</si>
  <si>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</si>
  <si>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</si>
  <si>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</si>
  <si>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</si>
  <si>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</si>
  <si>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</si>
  <si>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</si>
  <si>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</si>
  <si>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</si>
  <si>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</si>
  <si>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</si>
  <si>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</si>
  <si>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</si>
  <si>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</si>
  <si>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</si>
  <si>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</si>
  <si>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</si>
  <si>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</si>
  <si>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</si>
  <si>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</si>
  <si>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</si>
  <si>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</si>
  <si>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</si>
  <si>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</si>
  <si>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</si>
  <si>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</si>
  <si>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</si>
  <si>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</si>
  <si>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</si>
  <si>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</si>
  <si>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</si>
  <si>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</si>
  <si>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</si>
  <si>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</si>
  <si>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</si>
  <si>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</si>
  <si>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</si>
  <si>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</si>
  <si>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</si>
  <si>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</si>
  <si>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</si>
  <si>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</si>
  <si>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</si>
  <si>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</si>
  <si>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</si>
  <si>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</si>
  <si>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</si>
  <si>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</si>
  <si>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</si>
  <si>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</si>
  <si>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</si>
  <si>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</si>
  <si>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</si>
  <si>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</si>
  <si>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</si>
  <si>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</si>
  <si>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</si>
  <si>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</si>
  <si>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</si>
  <si>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</si>
  <si>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</si>
  <si>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</si>
  <si>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</si>
  <si>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</si>
  <si>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</si>
  <si>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</si>
  <si>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</si>
  <si>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</si>
  <si>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</si>
  <si>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</si>
  <si>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</si>
  <si>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</si>
  <si>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</si>
  <si>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</si>
  <si>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</si>
  <si>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</si>
  <si>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</si>
  <si>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</si>
  <si>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</si>
  <si>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</si>
  <si>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</si>
  <si>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</si>
  <si>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</si>
  <si>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</si>
  <si>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</si>
  <si>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</si>
  <si>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</si>
  <si>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</si>
  <si>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</si>
  <si>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</si>
  <si>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</si>
  <si>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</si>
  <si>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</si>
  <si>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</si>
  <si>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</si>
  <si>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</si>
  <si>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</si>
  <si>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</si>
  <si>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</si>
  <si>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</si>
  <si>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</si>
  <si>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</si>
  <si>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</si>
  <si>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</si>
  <si>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</si>
  <si>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</si>
  <si>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</si>
  <si>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</si>
  <si>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</si>
  <si>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</si>
  <si>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</si>
  <si>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</si>
  <si>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</si>
  <si>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</si>
  <si>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</si>
  <si>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</si>
  <si>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</si>
  <si>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</si>
  <si>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</si>
  <si>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</si>
  <si>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</si>
  <si>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</si>
  <si>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</si>
  <si>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</si>
  <si>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</si>
  <si>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</si>
  <si>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</si>
  <si>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</si>
  <si>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</si>
  <si>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</si>
  <si>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</si>
  <si>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</si>
  <si>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</si>
  <si>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</si>
  <si>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</si>
  <si>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</si>
  <si>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</si>
  <si>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</si>
  <si>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</si>
  <si>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</si>
  <si>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</si>
  <si>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</si>
  <si>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</si>
  <si>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</si>
  <si>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</si>
  <si>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</si>
  <si>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</si>
  <si>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</si>
  <si>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</si>
  <si>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</si>
  <si>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</si>
  <si>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</si>
  <si>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</si>
  <si>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</si>
  <si>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</si>
  <si>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</si>
  <si>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</si>
  <si>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</si>
  <si>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</si>
  <si>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</si>
  <si>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</si>
  <si>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</si>
  <si>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</si>
  <si>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</si>
  <si>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</si>
  <si>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</si>
  <si>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</si>
  <si>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</si>
  <si>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</si>
  <si>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</si>
  <si>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</si>
  <si>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</si>
  <si>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</si>
  <si>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</si>
  <si>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</si>
  <si>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</si>
  <si>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</si>
  <si>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</si>
  <si>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</si>
  <si>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</si>
  <si>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</si>
  <si>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</si>
  <si>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</si>
  <si>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</si>
  <si>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</si>
  <si>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</si>
  <si>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</si>
  <si>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</si>
  <si>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</si>
  <si>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</si>
  <si>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</si>
  <si>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</si>
  <si>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</si>
  <si>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</si>
  <si>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</si>
  <si>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</si>
  <si>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</si>
  <si>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</si>
  <si>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</si>
  <si>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</si>
  <si>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</si>
  <si>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</si>
  <si>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</si>
  <si>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</si>
  <si>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</si>
  <si>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</si>
  <si>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</si>
  <si>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</si>
  <si>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</si>
  <si>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</si>
  <si>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</si>
  <si>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</si>
  <si>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</si>
  <si>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</si>
  <si>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</si>
  <si>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</si>
  <si>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</si>
  <si>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</si>
  <si>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</si>
  <si>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</si>
  <si>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</si>
  <si>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</si>
  <si>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</si>
  <si>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</si>
  <si>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</si>
  <si>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</si>
  <si>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</si>
  <si>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</si>
  <si>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</si>
  <si>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</si>
  <si>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</si>
  <si>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</si>
  <si>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</si>
  <si>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</si>
  <si>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</si>
  <si>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</si>
  <si>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</si>
  <si>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</si>
  <si>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</si>
  <si>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</si>
  <si>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</si>
  <si>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</si>
  <si>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</si>
  <si>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</si>
  <si>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</si>
  <si>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</si>
  <si>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</si>
  <si>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</si>
  <si>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</si>
  <si>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</si>
  <si>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</si>
  <si>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</si>
  <si>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</si>
  <si>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</si>
  <si>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</si>
  <si>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</si>
  <si>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</si>
  <si>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</si>
  <si>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</si>
  <si>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</si>
  <si>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</si>
  <si>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</si>
  <si>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</si>
  <si>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</si>
  <si>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</si>
  <si>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</si>
  <si>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</si>
  <si>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</si>
  <si>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</si>
  <si>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</si>
  <si>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</si>
  <si>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</si>
  <si>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</si>
  <si>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</si>
  <si>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</si>
  <si>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</si>
  <si>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</si>
  <si>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</si>
  <si>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</si>
  <si>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</si>
  <si>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</si>
  <si>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</si>
  <si>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</si>
  <si>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</si>
  <si>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</si>
  <si>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</si>
  <si>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</si>
  <si>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</si>
  <si>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</si>
  <si>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</si>
  <si>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</si>
  <si>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</si>
  <si>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</si>
  <si>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</si>
  <si>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</si>
  <si>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</si>
  <si>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</si>
  <si>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</si>
  <si>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</si>
  <si>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</si>
  <si>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</si>
  <si>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</si>
  <si>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</si>
  <si>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</si>
  <si>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</si>
  <si>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</si>
  <si>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</si>
  <si>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</si>
  <si>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</si>
  <si>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</si>
  <si>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</si>
  <si>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</si>
  <si>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</si>
  <si>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</si>
  <si>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</si>
  <si>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</si>
  <si>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</si>
  <si>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</si>
  <si>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</si>
  <si>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</si>
  <si>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</si>
  <si>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</si>
  <si>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</si>
  <si>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</si>
  <si>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</si>
  <si>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</si>
  <si>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</si>
  <si>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</si>
  <si>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</si>
  <si>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</si>
  <si>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</si>
  <si>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</si>
  <si>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</si>
  <si>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</si>
  <si>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</si>
  <si>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</si>
  <si>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</si>
  <si>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</si>
  <si>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</si>
  <si>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</si>
  <si>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</si>
  <si>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</si>
  <si>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</si>
  <si>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</si>
  <si>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</si>
  <si>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</si>
  <si>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</si>
  <si>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</si>
  <si>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</si>
  <si>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</si>
  <si>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</si>
  <si>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</si>
  <si>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</si>
  <si>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</si>
  <si>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</si>
  <si>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</si>
  <si>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</si>
  <si>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</si>
  <si>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</si>
  <si>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</si>
  <si>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</si>
  <si>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</si>
  <si>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</si>
  <si>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</si>
  <si>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</si>
  <si>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</si>
  <si>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</si>
  <si>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</si>
  <si>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</si>
  <si>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</si>
  <si>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</si>
  <si>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</si>
  <si>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</si>
  <si>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</si>
  <si>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</si>
  <si>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</si>
  <si>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</si>
  <si>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</si>
  <si>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</si>
  <si>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</si>
  <si>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</si>
  <si>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</si>
  <si>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</si>
  <si>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</si>
  <si>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</si>
  <si>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</si>
  <si>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</si>
  <si>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</si>
  <si>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</si>
  <si>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</si>
  <si>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</si>
  <si>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</si>
  <si>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</si>
  <si>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</si>
  <si>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</si>
  <si>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</si>
  <si>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</si>
  <si>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</si>
  <si>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</si>
  <si>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</si>
  <si>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</si>
  <si>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</si>
  <si>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</si>
  <si>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</si>
  <si>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</si>
  <si>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</si>
  <si>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</si>
  <si>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</si>
  <si>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</si>
  <si>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</si>
  <si>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</si>
  <si>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</si>
  <si>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</si>
  <si>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</si>
  <si>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</si>
  <si>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</si>
  <si>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</si>
  <si>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</si>
  <si>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</si>
  <si>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</si>
  <si>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</si>
  <si>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</si>
  <si>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</si>
  <si>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</si>
  <si>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</si>
  <si>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</si>
  <si>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</si>
  <si>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</si>
  <si>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</si>
  <si>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</si>
  <si>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</si>
  <si>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</si>
  <si>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</si>
  <si>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</si>
  <si>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</si>
  <si>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</si>
  <si>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</si>
  <si>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</si>
  <si>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</si>
  <si>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</si>
  <si>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</si>
  <si>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</si>
  <si>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</si>
  <si>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</si>
  <si>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</si>
  <si>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</si>
  <si>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</si>
  <si>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</si>
  <si>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</si>
  <si>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</si>
  <si>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</si>
  <si>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</si>
  <si>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</si>
  <si>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</si>
  <si>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</si>
  <si>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</si>
  <si>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</si>
  <si>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</si>
  <si>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</si>
  <si>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</si>
  <si>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</si>
  <si>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</si>
  <si>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</si>
  <si>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</si>
  <si>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</si>
  <si>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</si>
  <si>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</si>
  <si>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</si>
  <si>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</si>
  <si>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</si>
  <si>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</si>
  <si>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</si>
  <si>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</si>
  <si>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</si>
  <si>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</si>
  <si>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</si>
  <si>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</si>
  <si>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</si>
  <si>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</si>
  <si>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</si>
  <si>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</si>
  <si>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</si>
  <si>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</si>
  <si>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</si>
  <si>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</si>
  <si>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</si>
  <si>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</si>
  <si>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</si>
  <si>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</si>
  <si>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</si>
  <si>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</si>
  <si>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</si>
  <si>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</si>
  <si>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</si>
  <si>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</si>
  <si>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</si>
  <si>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</si>
  <si>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</si>
  <si>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</si>
  <si>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</si>
  <si>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</si>
  <si>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</si>
  <si>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</si>
  <si>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</si>
  <si>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</si>
  <si>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</si>
  <si>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</si>
  <si>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</si>
  <si>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</si>
  <si>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</si>
  <si>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</si>
  <si>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</si>
  <si>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</si>
  <si>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</si>
  <si>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</si>
  <si>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</si>
  <si>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</si>
  <si>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</si>
  <si>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</si>
  <si>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</si>
  <si>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</si>
  <si>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</si>
  <si>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</si>
  <si>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</si>
  <si>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</si>
  <si>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</si>
  <si>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</si>
  <si>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</si>
  <si>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</si>
  <si>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</si>
  <si>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</si>
  <si>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</si>
  <si>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</si>
  <si>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</si>
  <si>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</si>
  <si>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</si>
  <si>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</si>
  <si>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</si>
  <si>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</si>
  <si>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</si>
  <si>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</si>
  <si>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</si>
  <si>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</si>
  <si>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</si>
  <si>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</si>
  <si>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</si>
  <si>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</si>
  <si>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</si>
  <si>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</si>
  <si>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</si>
  <si>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</si>
  <si>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</si>
  <si>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</si>
  <si>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</si>
  <si>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</si>
  <si>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</si>
  <si>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</si>
  <si>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</si>
  <si>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</si>
  <si>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</si>
  <si>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</si>
  <si>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</si>
  <si>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</si>
  <si>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</si>
  <si>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</si>
  <si>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</si>
  <si>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</si>
  <si>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</si>
  <si>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</si>
  <si>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</si>
  <si>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</si>
  <si>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</si>
  <si>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</si>
  <si>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</si>
  <si>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</si>
  <si>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</si>
  <si>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</si>
  <si>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</si>
  <si>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</si>
  <si>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</si>
  <si>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</si>
  <si>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</si>
  <si>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</si>
  <si>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</si>
  <si>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</si>
  <si>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</si>
  <si>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</si>
  <si>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</si>
  <si>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</si>
  <si>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</si>
  <si>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</si>
  <si>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</si>
  <si>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</si>
  <si>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</si>
  <si>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</si>
  <si>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</si>
  <si>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</si>
  <si>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</si>
  <si>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</si>
  <si>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</si>
  <si>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</si>
  <si>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</si>
  <si>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</si>
  <si>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</si>
  <si>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</si>
  <si>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</si>
  <si>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</si>
  <si>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</si>
  <si>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</si>
  <si>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</si>
  <si>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</si>
  <si>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</si>
  <si>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</si>
  <si>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</si>
  <si>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</si>
  <si>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</si>
  <si>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</si>
  <si>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</si>
  <si>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</si>
  <si>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</si>
  <si>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</si>
  <si>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</si>
  <si>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</si>
  <si>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</si>
  <si>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</si>
  <si>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</si>
  <si>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</si>
  <si>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</si>
  <si>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</si>
  <si>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</si>
  <si>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</si>
  <si>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</si>
  <si>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</si>
  <si>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</si>
  <si>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</si>
  <si>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</si>
  <si>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</si>
  <si>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</si>
  <si>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</si>
  <si>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</si>
  <si>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</si>
  <si>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</si>
  <si>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</si>
  <si>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</si>
  <si>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</si>
  <si>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</si>
  <si>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</si>
  <si>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</si>
  <si>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</si>
  <si>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</si>
  <si>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</si>
  <si>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</si>
  <si>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</si>
  <si>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</si>
  <si>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</si>
  <si>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</si>
  <si>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</si>
  <si>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</si>
  <si>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</si>
  <si>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</si>
  <si>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</si>
  <si>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</si>
  <si>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</si>
  <si>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</si>
  <si>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</si>
  <si>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</si>
  <si>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</si>
  <si>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</si>
  <si>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</si>
  <si>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</si>
  <si>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</si>
  <si>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</si>
  <si>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</si>
  <si>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</si>
  <si>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</si>
  <si>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</si>
  <si>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</si>
  <si>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</si>
  <si>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</si>
  <si>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</si>
  <si>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</si>
  <si>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</si>
  <si>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</si>
  <si>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</si>
  <si>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</si>
  <si>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</si>
  <si>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</si>
  <si>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</si>
  <si>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</si>
  <si>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</si>
  <si>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</si>
  <si>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</si>
  <si>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</si>
  <si>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</si>
  <si>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</si>
  <si>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</si>
  <si>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</si>
  <si>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</si>
  <si>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</si>
  <si>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</si>
  <si>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</si>
  <si>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</si>
  <si>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</si>
  <si>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</si>
  <si>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</si>
  <si>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</si>
  <si>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</si>
  <si>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</si>
  <si>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</si>
  <si>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</si>
  <si>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</si>
  <si>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</si>
  <si>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</si>
  <si>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</si>
  <si>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</si>
  <si>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</si>
  <si>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</si>
  <si>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</si>
  <si>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</si>
  <si>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</si>
  <si>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</si>
  <si>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</si>
  <si>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</si>
  <si>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</si>
  <si>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</si>
  <si>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</si>
  <si>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</si>
  <si>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</si>
  <si>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</si>
  <si>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</si>
  <si>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</si>
  <si>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</si>
  <si>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</si>
  <si>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</si>
  <si>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</si>
  <si>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</si>
  <si>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</si>
  <si>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</si>
  <si>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</si>
  <si>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</si>
  <si>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</si>
  <si>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</si>
  <si>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</si>
  <si>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</si>
  <si>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</si>
  <si>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</si>
  <si>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</si>
  <si>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</si>
  <si>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</si>
  <si>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</si>
  <si>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</si>
  <si>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</si>
  <si>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</si>
  <si>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</si>
  <si>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</si>
  <si>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</si>
  <si>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</si>
  <si>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</si>
  <si>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</si>
  <si>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</si>
  <si>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</si>
  <si>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</si>
  <si>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</si>
  <si>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</si>
  <si>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</si>
  <si>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</si>
  <si>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</si>
  <si>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</si>
  <si>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</si>
  <si>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</si>
  <si>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</si>
  <si>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</si>
  <si>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</si>
  <si>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</si>
  <si>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</si>
  <si>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</si>
  <si>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</si>
  <si>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</si>
  <si>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</si>
  <si>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</si>
  <si>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</si>
  <si>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</si>
  <si>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</si>
  <si>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</si>
  <si>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</si>
  <si>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</si>
  <si>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</si>
  <si>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</si>
  <si>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</si>
  <si>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</si>
  <si>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</si>
  <si>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</si>
  <si>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</si>
  <si>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</si>
  <si>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</si>
  <si>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</si>
  <si>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</si>
  <si>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</si>
  <si>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</si>
  <si>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</si>
  <si>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</si>
  <si>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</si>
  <si>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</si>
  <si>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</si>
  <si>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</si>
  <si>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</si>
  <si>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</si>
  <si>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</si>
  <si>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</si>
  <si>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</si>
  <si>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</si>
  <si>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</si>
  <si>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</si>
  <si>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</si>
  <si>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</si>
  <si>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</si>
  <si>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</si>
  <si>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</si>
  <si>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</si>
  <si>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</si>
  <si>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</si>
  <si>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</si>
  <si>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</si>
  <si>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</si>
  <si>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</si>
  <si>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</si>
  <si>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</si>
  <si>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</si>
  <si>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</si>
  <si>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</si>
  <si>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</si>
  <si>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</si>
  <si>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</si>
  <si>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</si>
  <si>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</si>
  <si>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</si>
  <si>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</si>
  <si>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</si>
  <si>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</si>
  <si>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</si>
  <si>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</si>
  <si>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</si>
  <si>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</si>
  <si>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</si>
  <si>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</si>
  <si>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</si>
  <si>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</si>
  <si>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</si>
  <si>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</si>
  <si>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</si>
  <si>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</si>
  <si>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</si>
  <si>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</si>
  <si>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</si>
  <si>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</si>
  <si>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</si>
  <si>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</si>
  <si>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</si>
  <si>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</si>
  <si>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</si>
  <si>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</si>
  <si>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</si>
  <si>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</si>
  <si>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</si>
  <si>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</si>
  <si>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</si>
  <si>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</si>
  <si>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</si>
  <si>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</si>
  <si>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</si>
  <si>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</si>
  <si>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</si>
  <si>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</si>
  <si>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</si>
  <si>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</si>
  <si>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</si>
  <si>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</si>
  <si>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</si>
  <si>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</si>
  <si>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</si>
  <si>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</si>
  <si>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</si>
  <si>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</si>
  <si>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</si>
  <si>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</si>
  <si>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</si>
  <si>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</si>
  <si>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</si>
  <si>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</si>
  <si>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</si>
  <si>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</si>
  <si>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</si>
  <si>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</si>
  <si>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</si>
  <si>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</si>
  <si>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</si>
  <si>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</si>
  <si>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</si>
  <si>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</si>
  <si>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</si>
  <si>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</si>
  <si>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</si>
  <si>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</si>
  <si>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</si>
  <si>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</si>
  <si>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</si>
  <si>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</si>
  <si>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</si>
  <si>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</si>
  <si>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</si>
  <si>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</si>
  <si>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</si>
  <si>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</si>
  <si>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</si>
  <si>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</si>
  <si>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</si>
  <si>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</si>
  <si>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</si>
  <si>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</si>
  <si>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</si>
  <si>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</si>
  <si>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</si>
  <si>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</si>
  <si>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</si>
  <si>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</si>
  <si>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</si>
  <si>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</si>
  <si>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</si>
  <si>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</si>
  <si>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</si>
  <si>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</si>
  <si>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</si>
  <si>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</si>
  <si>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</si>
  <si>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</si>
  <si>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</si>
  <si>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</si>
  <si>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</si>
  <si>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</si>
  <si>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</si>
  <si>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</si>
  <si>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</si>
  <si>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</si>
  <si>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</si>
  <si>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</si>
  <si>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</si>
  <si>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</si>
  <si>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</si>
  <si>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</si>
  <si>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</si>
  <si>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</si>
  <si>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</si>
  <si>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</si>
  <si>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</si>
  <si>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</si>
  <si>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</si>
  <si>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</si>
  <si>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</si>
  <si>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</si>
  <si>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</si>
  <si>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</si>
  <si>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</si>
  <si>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</si>
  <si>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</si>
  <si>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</si>
  <si>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</si>
  <si>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</si>
  <si>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</si>
  <si>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</si>
  <si>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</si>
  <si>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</si>
  <si>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</si>
  <si>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</si>
  <si>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</si>
  <si>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</si>
  <si>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</si>
  <si>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</si>
  <si>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</si>
  <si>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</si>
  <si>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</si>
  <si>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</si>
  <si>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</si>
  <si>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</si>
  <si>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</si>
  <si>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</si>
  <si>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</si>
  <si>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</si>
  <si>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</si>
  <si>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</si>
  <si>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</si>
  <si>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</si>
  <si>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</si>
  <si>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</si>
  <si>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</si>
  <si>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</si>
  <si>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</si>
  <si>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</si>
  <si>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</si>
  <si>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</si>
  <si>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</si>
  <si>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</si>
  <si>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</si>
  <si>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</si>
  <si>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</si>
  <si>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</si>
  <si>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</si>
  <si>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</si>
  <si>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</si>
  <si>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</si>
  <si>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</si>
  <si>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</si>
  <si>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</si>
  <si>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</si>
  <si>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</si>
  <si>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</si>
  <si>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</si>
  <si>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</si>
  <si>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</si>
  <si>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</si>
  <si>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</si>
  <si>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</si>
  <si>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</si>
  <si>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</si>
  <si>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</si>
  <si>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</si>
  <si>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</si>
  <si>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</si>
  <si>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</si>
  <si>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</si>
  <si>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</si>
  <si>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</si>
  <si>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</si>
  <si>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</si>
  <si>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</si>
  <si>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</si>
  <si>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</si>
  <si>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</si>
  <si>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</si>
  <si>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</si>
  <si>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</si>
  <si>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</si>
  <si>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</si>
  <si>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</si>
  <si>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</si>
  <si>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</si>
  <si>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</si>
  <si>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</si>
  <si>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</si>
  <si>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</si>
  <si>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</si>
  <si>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</si>
  <si>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</si>
  <si>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</si>
  <si>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</si>
  <si>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</si>
  <si>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</si>
  <si>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</si>
  <si>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</si>
  <si>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</si>
  <si>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</si>
  <si>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</si>
  <si>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</si>
  <si>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</si>
  <si>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</si>
  <si>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</si>
  <si>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</si>
  <si>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</si>
  <si>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</si>
  <si>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</si>
  <si>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</si>
  <si>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</si>
  <si>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</si>
  <si>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</si>
  <si>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</si>
  <si>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</si>
  <si>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</si>
  <si>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</si>
  <si>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</si>
  <si>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</si>
  <si>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</si>
  <si>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</si>
  <si>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</si>
  <si>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</si>
  <si>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</si>
  <si>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</si>
  <si>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</si>
  <si>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</si>
  <si>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</si>
  <si>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</si>
  <si>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</si>
  <si>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</si>
  <si>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</si>
  <si>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</si>
  <si>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</si>
  <si>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</si>
  <si>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</si>
  <si>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</si>
  <si>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</si>
  <si>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</si>
  <si>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</si>
  <si>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</si>
  <si>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</si>
  <si>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</si>
  <si>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</si>
  <si>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</si>
  <si>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</si>
  <si>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</si>
  <si>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</si>
  <si>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</si>
  <si>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</si>
  <si>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</si>
  <si>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</si>
  <si>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</si>
  <si>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</si>
  <si>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</si>
  <si>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</si>
  <si>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</si>
  <si>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</si>
  <si>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</si>
  <si>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</si>
  <si>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</si>
  <si>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</si>
  <si>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</si>
  <si>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</si>
  <si>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</si>
  <si>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</si>
  <si>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</si>
  <si>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</si>
  <si>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</si>
  <si>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</si>
  <si>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</si>
  <si>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</si>
  <si>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</si>
  <si>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</si>
  <si>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</si>
  <si>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</si>
  <si>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</si>
  <si>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</si>
  <si>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</si>
  <si>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</si>
  <si>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</si>
  <si>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</si>
  <si>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</si>
  <si>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</si>
  <si>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</si>
  <si>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</si>
  <si>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</si>
  <si>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</si>
  <si>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</si>
  <si>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</si>
  <si>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</si>
  <si>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</si>
  <si>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</si>
  <si>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</si>
  <si>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</si>
  <si>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</si>
  <si>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</si>
  <si>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</si>
  <si>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</si>
  <si>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</si>
  <si>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</si>
  <si>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</si>
  <si>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</si>
  <si>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</si>
  <si>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</si>
  <si>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</si>
  <si>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</si>
  <si>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</si>
  <si>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</si>
  <si>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</si>
  <si>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</si>
  <si>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</si>
  <si>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</si>
  <si>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</si>
  <si>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</si>
  <si>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</si>
  <si>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</si>
  <si>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</si>
  <si>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</si>
  <si>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</si>
  <si>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</si>
  <si>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</si>
  <si>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</si>
  <si>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</si>
  <si>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</si>
  <si>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</si>
  <si>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</si>
  <si>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</si>
  <si>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</si>
  <si>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</si>
  <si>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</si>
  <si>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</si>
  <si>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</si>
  <si>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</si>
  <si>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</si>
  <si>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</si>
  <si>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</si>
  <si>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</si>
  <si>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</si>
  <si>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</si>
  <si>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</si>
  <si>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</si>
  <si>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</si>
  <si>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</si>
  <si>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</si>
  <si>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</si>
  <si>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</si>
  <si>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</si>
  <si>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</si>
  <si>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</si>
  <si>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</si>
  <si>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</si>
  <si>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</si>
  <si>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</si>
  <si>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</si>
  <si>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</si>
  <si>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</si>
  <si>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</si>
  <si>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</si>
  <si>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</si>
  <si>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</si>
  <si>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</si>
  <si>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</si>
  <si>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</si>
  <si>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</si>
  <si>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</si>
  <si>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</si>
  <si>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</si>
  <si>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</si>
  <si>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</si>
  <si>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</si>
  <si>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</si>
  <si>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</si>
  <si>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</si>
  <si>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</si>
  <si>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</si>
  <si>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</si>
  <si>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</si>
  <si>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</si>
  <si>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</si>
  <si>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</si>
  <si>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</si>
  <si>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</si>
  <si>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</si>
  <si>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</si>
  <si>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</si>
  <si>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</si>
  <si>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</si>
  <si>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</si>
  <si>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</si>
  <si>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</si>
  <si>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</si>
  <si>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</si>
  <si>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</si>
  <si>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</si>
  <si>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</si>
  <si>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</si>
  <si>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</si>
  <si>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</si>
  <si>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</si>
  <si>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</si>
  <si>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</si>
  <si>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</si>
  <si>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</si>
  <si>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</si>
  <si>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</si>
  <si>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</si>
  <si>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</si>
  <si>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</si>
  <si>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</si>
  <si>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</si>
  <si>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</si>
  <si>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</si>
  <si>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</si>
  <si>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</si>
  <si>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</si>
  <si>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</si>
  <si>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</si>
  <si>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</si>
  <si>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</si>
  <si>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</si>
  <si>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</si>
  <si>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</si>
  <si>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</si>
  <si>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</si>
  <si>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</si>
  <si>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</si>
  <si>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</si>
  <si>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</si>
  <si>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</si>
  <si>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</si>
  <si>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</si>
  <si>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</si>
  <si>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</si>
  <si>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</si>
  <si>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</si>
  <si>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</si>
  <si>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</si>
  <si>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</si>
  <si>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</si>
  <si>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</si>
  <si>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</si>
  <si>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</si>
  <si>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</si>
  <si>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</si>
  <si>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</si>
  <si>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</si>
  <si>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</si>
  <si>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</si>
  <si>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</si>
  <si>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</si>
  <si>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</si>
  <si>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</si>
  <si>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</si>
  <si>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</si>
  <si>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</si>
  <si>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</si>
  <si>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</si>
  <si>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</si>
  <si>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</si>
  <si>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</si>
  <si>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</si>
  <si>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</si>
  <si>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</si>
  <si>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</si>
  <si>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</si>
  <si>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</si>
  <si>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</si>
  <si>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</si>
  <si>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</si>
  <si>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</si>
  <si>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</si>
  <si>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</si>
  <si>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</si>
  <si>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</si>
  <si>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</si>
  <si>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</si>
  <si>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</si>
  <si>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</si>
  <si>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</si>
  <si>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</si>
  <si>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</si>
  <si>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</si>
  <si>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</si>
  <si>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</si>
  <si>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</si>
  <si>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</si>
  <si>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</si>
  <si>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</si>
  <si>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</si>
  <si>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</si>
  <si>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</si>
  <si>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</si>
  <si>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</si>
  <si>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</si>
  <si>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</si>
  <si>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</si>
  <si>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</si>
  <si>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</si>
  <si>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</si>
  <si>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</si>
  <si>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</si>
  <si>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</si>
  <si>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</si>
  <si>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</si>
  <si>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</si>
  <si>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</si>
  <si>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</si>
  <si>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</si>
  <si>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</si>
  <si>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</si>
  <si>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</si>
  <si>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</si>
  <si>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</si>
  <si>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</si>
  <si>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</si>
  <si>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</si>
  <si>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</si>
  <si>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</si>
  <si>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</si>
  <si>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</si>
  <si>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</si>
  <si>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</si>
  <si>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</si>
  <si>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</si>
  <si>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</si>
  <si>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</si>
  <si>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</si>
  <si>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</si>
  <si>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</si>
  <si>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</si>
  <si>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</si>
  <si>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</si>
  <si>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</si>
  <si>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</si>
  <si>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</si>
  <si>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</si>
  <si>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</si>
  <si>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</si>
  <si>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</si>
  <si>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</si>
  <si>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</si>
  <si>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</si>
  <si>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</si>
  <si>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</si>
  <si>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</si>
  <si>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</si>
  <si>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</si>
  <si>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</si>
  <si>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</si>
  <si>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</si>
  <si>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</si>
  <si>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</si>
  <si>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</si>
  <si>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</si>
  <si>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</si>
  <si>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</si>
  <si>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</si>
  <si>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</si>
  <si>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</si>
  <si>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</si>
  <si>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</si>
  <si>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</si>
  <si>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</si>
  <si>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</si>
  <si>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</si>
  <si>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</si>
  <si>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</si>
  <si>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</si>
  <si>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</si>
  <si>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</si>
  <si>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</si>
  <si>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</si>
  <si>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</si>
  <si>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</si>
  <si>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</si>
  <si>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</si>
  <si>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</si>
  <si>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</si>
  <si>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</si>
  <si>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</si>
  <si>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</si>
  <si>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</si>
  <si>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</si>
  <si>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</si>
  <si>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</si>
  <si>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</si>
  <si>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</si>
  <si>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</si>
  <si>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</si>
  <si>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</si>
  <si>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</si>
  <si>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</si>
  <si>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</si>
  <si>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</si>
  <si>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</si>
  <si>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</si>
  <si>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</si>
  <si>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</si>
  <si>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</si>
  <si>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</si>
  <si>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</si>
  <si>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</si>
  <si>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</si>
  <si>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</si>
  <si>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</si>
  <si>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</si>
  <si>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</si>
  <si>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</si>
  <si>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</si>
  <si>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</si>
  <si>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</si>
  <si>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</si>
  <si>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</si>
  <si>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</si>
  <si>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</si>
  <si>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</si>
  <si>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</si>
  <si>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</si>
  <si>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</si>
  <si>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</si>
  <si>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</si>
  <si>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</si>
  <si>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</si>
  <si>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</si>
  <si>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</si>
  <si>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</si>
  <si>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</si>
  <si>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</si>
  <si>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</si>
  <si>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</si>
  <si>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</si>
  <si>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</si>
  <si>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</si>
  <si>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</si>
  <si>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</si>
  <si>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</si>
  <si>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</si>
  <si>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</si>
  <si>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</si>
  <si>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</si>
  <si>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</si>
  <si>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</si>
  <si>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</si>
  <si>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</si>
  <si>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</si>
  <si>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</si>
  <si>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</si>
  <si>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</si>
  <si>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</si>
  <si>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</si>
  <si>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</si>
  <si>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</si>
  <si>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</si>
  <si>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</si>
  <si>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</si>
  <si>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</si>
  <si>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</si>
  <si>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</si>
  <si>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</si>
  <si>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</si>
  <si>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</si>
  <si>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</si>
  <si>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</si>
  <si>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</si>
  <si>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</si>
  <si>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</si>
  <si>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</si>
  <si>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</si>
  <si>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</si>
  <si>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</si>
  <si>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</si>
  <si>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</si>
  <si>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</si>
  <si>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</si>
  <si>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</si>
  <si>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</si>
  <si>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</si>
  <si>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</si>
  <si>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</si>
  <si>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</si>
  <si>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</si>
  <si>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</si>
  <si>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</si>
  <si>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</si>
  <si>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</si>
  <si>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</si>
  <si>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</si>
  <si>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</si>
  <si>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</si>
  <si>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</si>
  <si>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</si>
  <si>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</si>
  <si>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</si>
  <si>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</si>
  <si>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</si>
  <si>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</si>
  <si>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</si>
  <si>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</si>
  <si>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</si>
  <si>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</si>
  <si>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</si>
  <si>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</si>
  <si>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</si>
  <si>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</si>
  <si>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</si>
  <si>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</si>
  <si>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</si>
  <si>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</si>
  <si>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</si>
  <si>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</si>
  <si>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</si>
  <si>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</si>
  <si>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</si>
  <si>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</si>
  <si>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</si>
  <si>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</si>
  <si>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</si>
  <si>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</si>
  <si>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</si>
  <si>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</si>
  <si>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</si>
  <si>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</si>
  <si>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</si>
  <si>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</si>
  <si>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</si>
  <si>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</si>
  <si>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</si>
  <si>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</si>
  <si>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</si>
  <si>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</si>
  <si>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</si>
  <si>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</si>
  <si>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</si>
  <si>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</si>
  <si>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</si>
  <si>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</si>
  <si>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</si>
  <si>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</si>
  <si>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</si>
  <si>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</si>
  <si>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</si>
  <si>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</si>
  <si>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</si>
  <si>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</si>
  <si>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</si>
  <si>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</si>
  <si>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</si>
  <si>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</si>
  <si>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</si>
  <si>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</si>
  <si>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</si>
  <si>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</si>
  <si>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</si>
  <si>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</si>
  <si>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</si>
  <si>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</si>
  <si>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</si>
  <si>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</si>
  <si>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</si>
  <si>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</si>
  <si>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</si>
  <si>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</si>
  <si>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</si>
  <si>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</si>
  <si>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</si>
  <si>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</si>
  <si>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</si>
  <si>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</si>
  <si>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</si>
  <si>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</si>
  <si>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</si>
  <si>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</si>
  <si>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</si>
  <si>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</si>
  <si>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</si>
  <si>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</si>
  <si>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</si>
  <si>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</si>
  <si>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</si>
  <si>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</si>
  <si>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</si>
  <si>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</si>
  <si>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</si>
  <si>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</si>
  <si>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</si>
  <si>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</si>
  <si>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</si>
  <si>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</si>
  <si>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</si>
  <si>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</si>
  <si>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</si>
  <si>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</si>
  <si>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</si>
  <si>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</si>
  <si>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</si>
  <si>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</si>
  <si>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</si>
  <si>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</si>
  <si>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</si>
  <si>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</si>
  <si>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</si>
  <si>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</si>
  <si>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</si>
  <si>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</si>
  <si>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</si>
  <si>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</si>
  <si>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</si>
  <si>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</si>
  <si>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</si>
  <si>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</si>
  <si>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</si>
  <si>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</si>
  <si>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</si>
  <si>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</si>
  <si>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</si>
  <si>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</si>
  <si>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</si>
  <si>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</si>
  <si>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</si>
  <si>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</si>
  <si>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</si>
  <si>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</si>
  <si>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</si>
  <si>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</si>
  <si>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</si>
  <si>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</si>
  <si>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</si>
  <si>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</si>
  <si>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</si>
  <si>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</si>
  <si>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</si>
  <si>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</si>
  <si>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</si>
  <si>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</si>
  <si>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</si>
  <si>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</si>
  <si>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</si>
  <si>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</si>
  <si>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</si>
  <si>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</si>
  <si>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</si>
  <si>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</si>
  <si>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</si>
  <si>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</si>
  <si>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</si>
  <si>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</si>
  <si>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</si>
  <si>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</si>
  <si>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</si>
  <si>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</si>
  <si>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</si>
  <si>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</si>
  <si>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</si>
  <si>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</si>
  <si>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</si>
  <si>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</si>
  <si>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</si>
  <si>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</si>
  <si>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</si>
  <si>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</si>
  <si>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</si>
  <si>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</si>
  <si>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</si>
  <si>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</si>
  <si>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</si>
  <si>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</si>
  <si>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</si>
  <si>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</si>
  <si>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</si>
  <si>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</si>
  <si>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</si>
  <si>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</si>
  <si>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</si>
  <si>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</si>
  <si>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</si>
  <si>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</si>
  <si>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</si>
  <si>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</si>
  <si>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</si>
  <si>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</si>
  <si>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</si>
  <si>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</si>
  <si>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</si>
  <si>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</si>
  <si>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</si>
  <si>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</si>
  <si>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</si>
  <si>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</si>
  <si>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</si>
  <si>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</si>
  <si>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</si>
  <si>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</si>
  <si>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</si>
  <si>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</si>
  <si>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</si>
  <si>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</si>
  <si>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</si>
  <si>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</si>
  <si>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</si>
  <si>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</si>
  <si>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</si>
  <si>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</si>
  <si>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</si>
  <si>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</si>
  <si>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</si>
  <si>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</si>
  <si>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</si>
  <si>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</si>
  <si>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</si>
  <si>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</si>
  <si>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</si>
  <si>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</si>
  <si>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</si>
  <si>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</si>
  <si>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</si>
  <si>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</si>
  <si>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</si>
  <si>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</si>
  <si>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</si>
  <si>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</si>
  <si>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</si>
  <si>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</si>
  <si>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</si>
  <si>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</si>
  <si>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</si>
  <si>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</si>
  <si>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</si>
  <si>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</si>
  <si>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</si>
  <si>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</si>
  <si>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</si>
  <si>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</si>
  <si>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</si>
  <si>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</si>
  <si>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</si>
  <si>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</si>
  <si>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</si>
  <si>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</si>
  <si>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</si>
  <si>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</si>
  <si>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</si>
  <si>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</si>
  <si>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</si>
  <si>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</si>
  <si>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</si>
  <si>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</si>
  <si>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</si>
  <si>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</si>
  <si>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</si>
  <si>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</si>
  <si>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</si>
  <si>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</si>
  <si>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</si>
  <si>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</si>
  <si>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</si>
  <si>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</si>
  <si>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</si>
  <si>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</si>
  <si>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</si>
  <si>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</si>
  <si>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</si>
  <si>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</si>
  <si>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</si>
  <si>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</si>
  <si>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</si>
  <si>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</si>
  <si>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</si>
  <si>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</si>
  <si>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</si>
  <si>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</si>
  <si>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</si>
  <si>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</si>
  <si>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</si>
  <si>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</si>
  <si>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</si>
  <si>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</si>
  <si>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</si>
  <si>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</si>
  <si>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</si>
  <si>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</si>
  <si>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</si>
  <si>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</si>
  <si>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</si>
  <si>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</si>
  <si>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</si>
  <si>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</si>
  <si>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</si>
  <si>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</si>
  <si>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</si>
  <si>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</si>
  <si>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</si>
  <si>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</si>
  <si>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</si>
  <si>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</si>
  <si>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</si>
  <si>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</si>
  <si>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</si>
  <si>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</si>
  <si>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</si>
  <si>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</si>
  <si>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</si>
  <si>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</si>
  <si>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</si>
  <si>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</si>
  <si>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</si>
  <si>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</si>
  <si>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</si>
  <si>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</si>
  <si>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</si>
  <si>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</si>
  <si>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</si>
  <si>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</si>
  <si>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</si>
  <si>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</si>
  <si>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</si>
  <si>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</si>
  <si>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</si>
  <si>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</si>
  <si>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</si>
  <si>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</si>
  <si>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</si>
  <si>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</si>
  <si>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</si>
  <si>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</si>
  <si>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</si>
  <si>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</si>
  <si>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</si>
  <si>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</si>
  <si>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</si>
  <si>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</si>
  <si>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</si>
  <si>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</si>
  <si>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</si>
  <si>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</si>
  <si>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</si>
  <si>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</si>
  <si>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</si>
  <si>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</si>
  <si>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</si>
  <si>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</si>
  <si>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</si>
  <si>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</si>
  <si>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</si>
  <si>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</si>
  <si>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</si>
  <si>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</si>
  <si>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</si>
  <si>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</si>
  <si>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</si>
  <si>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</si>
  <si>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</si>
  <si>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</si>
  <si>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</si>
  <si>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</si>
  <si>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</si>
  <si>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</si>
  <si>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</si>
  <si>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</si>
  <si>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</si>
  <si>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</si>
  <si>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</si>
  <si>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</si>
  <si>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</si>
  <si>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</si>
  <si>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</si>
  <si>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</si>
  <si>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</si>
  <si>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</si>
  <si>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</si>
  <si>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</si>
  <si>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</si>
  <si>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</si>
  <si>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</si>
  <si>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</si>
  <si>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</si>
  <si>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</si>
  <si>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</si>
  <si>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</si>
  <si>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</si>
  <si>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</si>
  <si>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</si>
  <si>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</si>
  <si>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</si>
  <si>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</si>
  <si>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</si>
  <si>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</si>
  <si>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</si>
  <si>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</si>
  <si>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</si>
  <si>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</si>
  <si>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</si>
  <si>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</si>
  <si>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</si>
  <si>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</si>
  <si>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</si>
  <si>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</si>
  <si>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</si>
  <si>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</si>
  <si>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</si>
  <si>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</si>
  <si>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</si>
  <si>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</si>
  <si>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</si>
  <si>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</si>
  <si>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</si>
  <si>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</si>
  <si>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</si>
  <si>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</si>
  <si>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</si>
  <si>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</si>
  <si>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</si>
  <si>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</si>
  <si>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</si>
  <si>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</si>
  <si>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</si>
  <si>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</si>
  <si>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</si>
  <si>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</si>
  <si>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</si>
  <si>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</si>
  <si>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</si>
  <si>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</si>
  <si>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</si>
  <si>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</si>
  <si>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</si>
  <si>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</si>
  <si>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</si>
  <si>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</si>
  <si>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</si>
  <si>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</si>
  <si>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</si>
  <si>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</si>
  <si>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</si>
  <si>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</si>
  <si>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</si>
  <si>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</si>
  <si>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</si>
  <si>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</si>
  <si>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</si>
  <si>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</si>
  <si>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</si>
  <si>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</si>
  <si>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</si>
  <si>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</si>
  <si>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</si>
  <si>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</si>
  <si>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</si>
  <si>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</si>
  <si>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</si>
  <si>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</si>
  <si>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</si>
  <si>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</si>
  <si>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</si>
  <si>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</si>
  <si>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</si>
  <si>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</si>
  <si>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</si>
  <si>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</si>
  <si>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</si>
  <si>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</si>
  <si>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</si>
  <si>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</si>
  <si>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</si>
  <si>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</si>
  <si>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</si>
  <si>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</si>
  <si>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</si>
  <si>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</si>
  <si>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</si>
  <si>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</si>
  <si>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</si>
  <si>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</si>
  <si>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</si>
  <si>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</si>
  <si>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</si>
  <si>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</si>
  <si>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</si>
  <si>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</si>
  <si>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</si>
  <si>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</si>
  <si>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</si>
  <si>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</si>
  <si>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</si>
  <si>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</si>
  <si>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</si>
  <si>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</si>
  <si>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</si>
  <si>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</si>
  <si>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</si>
  <si>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</si>
  <si>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</si>
  <si>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</si>
  <si>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</si>
  <si>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</si>
  <si>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</si>
  <si>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</si>
  <si>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</si>
  <si>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</si>
  <si>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</si>
  <si>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</si>
  <si>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</si>
  <si>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</si>
  <si>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</si>
  <si>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</si>
  <si>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</si>
  <si>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</si>
  <si>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</si>
  <si>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</si>
  <si>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</si>
  <si>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</si>
  <si>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</si>
  <si>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</si>
  <si>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</si>
  <si>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</si>
  <si>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</si>
  <si>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</si>
  <si>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</si>
  <si>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</si>
  <si>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</si>
  <si>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</si>
  <si>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</si>
  <si>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</si>
  <si>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</si>
  <si>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</si>
  <si>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</si>
  <si>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</si>
  <si>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</si>
  <si>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</si>
  <si>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</si>
  <si>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</si>
  <si>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</si>
  <si>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</si>
  <si>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</si>
  <si>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</si>
  <si>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</si>
  <si>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</si>
  <si>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</si>
  <si>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</si>
  <si>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</si>
  <si>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</si>
  <si>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</si>
  <si>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</si>
  <si>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</si>
  <si>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</si>
  <si>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</si>
  <si>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</si>
  <si>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</si>
  <si>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</si>
  <si>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</si>
  <si>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</si>
  <si>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</si>
  <si>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</si>
  <si>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</si>
  <si>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</si>
  <si>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</si>
  <si>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</si>
  <si>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</si>
  <si>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</si>
  <si>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</si>
  <si>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</si>
  <si>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</si>
  <si>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</si>
  <si>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</si>
  <si>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</si>
  <si>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</si>
  <si>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</si>
  <si>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</si>
  <si>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</si>
  <si>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</si>
  <si>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</si>
  <si>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</si>
  <si>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</si>
  <si>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</si>
  <si>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</si>
  <si>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</si>
  <si>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</si>
  <si>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</si>
  <si>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</si>
  <si>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</si>
  <si>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</si>
  <si>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</si>
  <si>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</si>
  <si>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</si>
  <si>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</si>
  <si>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</si>
  <si>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</si>
  <si>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</si>
  <si>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</si>
  <si>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</si>
  <si>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</si>
  <si>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</si>
  <si>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</si>
  <si>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</si>
  <si>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</si>
  <si>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</si>
  <si>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</si>
  <si>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</si>
  <si>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</si>
  <si>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</si>
  <si>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</si>
  <si>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</si>
  <si>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</si>
  <si>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</si>
  <si>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</si>
  <si>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</si>
  <si>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</si>
  <si>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</si>
  <si>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</si>
  <si>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</si>
  <si>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</si>
  <si>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</si>
  <si>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</si>
  <si>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</si>
  <si>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</si>
  <si>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</si>
  <si>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</si>
  <si>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</si>
  <si>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</si>
  <si>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</si>
  <si>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</si>
  <si>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</si>
  <si>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</si>
  <si>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</si>
  <si>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</si>
  <si>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</si>
  <si>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</si>
  <si>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</si>
  <si>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</si>
  <si>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</si>
  <si>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</si>
  <si>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</si>
  <si>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</si>
  <si>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</si>
  <si>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</si>
  <si>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</si>
  <si>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</si>
  <si>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</si>
  <si>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</si>
  <si>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</si>
  <si>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</si>
  <si>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</si>
  <si>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</si>
  <si>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</si>
  <si>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</si>
  <si>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</si>
  <si>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</si>
  <si>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</si>
  <si>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</si>
  <si>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</si>
  <si>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</si>
  <si>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</si>
  <si>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</si>
  <si>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</si>
  <si>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</si>
  <si>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</si>
  <si>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</si>
  <si>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</si>
  <si>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</si>
  <si>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</si>
  <si>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</si>
  <si>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</si>
  <si>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</si>
  <si>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</si>
  <si>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</si>
  <si>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</si>
  <si>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</si>
  <si>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</si>
  <si>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</si>
  <si>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</si>
  <si>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</si>
  <si>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</si>
  <si>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</si>
  <si>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</si>
  <si>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</si>
  <si>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</si>
  <si>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</si>
  <si>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</si>
  <si>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</si>
  <si>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</si>
  <si>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</si>
  <si>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</si>
  <si>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</si>
  <si>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</si>
  <si>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</si>
  <si>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</si>
  <si>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</si>
  <si>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</si>
  <si>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</si>
  <si>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</si>
  <si>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</si>
  <si>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</si>
  <si>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</si>
  <si>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</si>
  <si>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</si>
  <si>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</si>
  <si>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</si>
  <si>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</si>
  <si>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</si>
  <si>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</si>
  <si>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</si>
  <si>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</si>
  <si>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</si>
  <si>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</si>
  <si>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</si>
  <si>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</si>
  <si>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</si>
  <si>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</si>
  <si>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</si>
  <si>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</si>
  <si>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</si>
  <si>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</si>
  <si>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</si>
  <si>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</si>
  <si>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</si>
  <si>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</si>
  <si>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</si>
  <si>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</si>
  <si>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</si>
  <si>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</si>
  <si>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</si>
  <si>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</si>
  <si>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</si>
  <si>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</si>
  <si>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</si>
  <si>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</si>
  <si>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</si>
  <si>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</si>
  <si>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</si>
  <si>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</si>
  <si>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</si>
  <si>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</si>
  <si>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</si>
  <si>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</si>
  <si>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</si>
  <si>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</si>
  <si>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</si>
  <si>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</si>
  <si>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</si>
  <si>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</si>
  <si>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</si>
  <si>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</si>
  <si>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</si>
  <si>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</si>
  <si>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</si>
  <si>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</si>
  <si>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</si>
  <si>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</si>
  <si>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</si>
  <si>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</si>
  <si>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</si>
  <si>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</si>
  <si>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</si>
  <si>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</si>
  <si>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</si>
  <si>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</si>
  <si>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</si>
  <si>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</si>
  <si>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</si>
  <si>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</si>
  <si>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</si>
  <si>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</si>
  <si>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</si>
  <si>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</si>
  <si>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</si>
  <si>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</si>
  <si>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</si>
  <si>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</si>
  <si>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</si>
  <si>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</si>
  <si>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</si>
  <si>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</si>
  <si>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</si>
  <si>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</si>
  <si>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</si>
  <si>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</si>
  <si>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</si>
  <si>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</si>
  <si>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</si>
  <si>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</si>
  <si>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</si>
  <si>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</si>
  <si>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</si>
  <si>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</si>
  <si>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</si>
  <si>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</si>
  <si>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</si>
  <si>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</si>
  <si>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</si>
  <si>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</si>
  <si>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</si>
  <si>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</si>
  <si>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</si>
  <si>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</si>
  <si>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</si>
  <si>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</si>
  <si>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</si>
  <si>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</si>
  <si>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</si>
  <si>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</si>
  <si>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</si>
  <si>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</si>
  <si>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</si>
  <si>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</si>
  <si>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</si>
  <si>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</si>
  <si>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</si>
  <si>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</si>
  <si>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</si>
  <si>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</si>
  <si>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</si>
  <si>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</si>
  <si>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</si>
  <si>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</si>
  <si>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</si>
  <si>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</si>
  <si>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</si>
  <si>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</si>
  <si>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</si>
  <si>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</si>
  <si>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</si>
  <si>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</si>
  <si>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</si>
  <si>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</si>
  <si>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</si>
  <si>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</si>
  <si>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</si>
  <si>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</si>
  <si>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</si>
  <si>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</si>
  <si>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</si>
  <si>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</si>
  <si>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</si>
  <si>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</si>
  <si>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</si>
  <si>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</si>
  <si>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</si>
  <si>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</si>
  <si>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</si>
  <si>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</si>
  <si>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</si>
  <si>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</si>
  <si>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</si>
  <si>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</si>
  <si>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</si>
  <si>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</si>
  <si>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</si>
  <si>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</si>
  <si>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</si>
  <si>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</si>
  <si>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</si>
  <si>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</si>
  <si>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</si>
  <si>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</si>
  <si>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</si>
  <si>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</si>
  <si>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</si>
  <si>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</si>
  <si>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</si>
  <si>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</si>
  <si>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</si>
  <si>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</si>
  <si>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</si>
  <si>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</si>
  <si>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</si>
  <si>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</si>
  <si>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</si>
  <si>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</si>
  <si>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</si>
  <si>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</si>
  <si>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</si>
  <si>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</si>
  <si>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</si>
  <si>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</si>
  <si>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</si>
  <si>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</si>
  <si>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</si>
  <si>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</si>
  <si>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</si>
  <si>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</si>
  <si>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</si>
  <si>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</si>
  <si>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</si>
  <si>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</si>
  <si>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</si>
  <si>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</si>
  <si>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</si>
  <si>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</si>
  <si>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</si>
  <si>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</si>
  <si>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</si>
  <si>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</si>
  <si>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</si>
  <si>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</si>
  <si>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</si>
  <si>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</si>
  <si>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</si>
  <si>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</si>
  <si>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</si>
  <si>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</si>
  <si>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</si>
  <si>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</si>
  <si>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</si>
  <si>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</si>
  <si>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</si>
  <si>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</si>
  <si>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</si>
  <si>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</si>
  <si>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</si>
  <si>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</si>
  <si>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</si>
  <si>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</si>
  <si>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</si>
  <si>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</si>
  <si>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</si>
  <si>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</si>
  <si>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</si>
  <si>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</si>
  <si>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</si>
  <si>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</si>
  <si>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</si>
  <si>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</si>
  <si>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</si>
  <si>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</si>
  <si>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</si>
  <si>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</si>
  <si>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</si>
  <si>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</si>
  <si>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</si>
  <si>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</si>
  <si>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</si>
  <si>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</si>
  <si>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</si>
  <si>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</si>
  <si>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</si>
  <si>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</si>
  <si>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</si>
  <si>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</si>
  <si>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</si>
  <si>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</si>
  <si>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</si>
  <si>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</si>
  <si>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</si>
  <si>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</si>
  <si>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</si>
  <si>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</si>
  <si>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</si>
  <si>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</si>
  <si>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</si>
  <si>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</si>
  <si>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</si>
  <si>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</si>
  <si>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</si>
  <si>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</si>
  <si>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</si>
  <si>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</si>
  <si>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</si>
  <si>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</si>
  <si>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</si>
  <si>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</si>
  <si>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</si>
  <si>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</si>
  <si>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</si>
  <si>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</si>
  <si>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</si>
  <si>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</si>
  <si>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</si>
  <si>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</si>
  <si>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</si>
  <si>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</si>
  <si>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</si>
  <si>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</si>
  <si>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</si>
  <si>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</si>
  <si>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</si>
  <si>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</si>
  <si>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</si>
  <si>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</si>
  <si>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</si>
  <si>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</si>
  <si>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</si>
  <si>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</si>
  <si>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</si>
  <si>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</si>
  <si>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</si>
  <si>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</si>
  <si>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</si>
  <si>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</si>
  <si>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</si>
  <si>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</si>
  <si>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</si>
  <si>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</si>
  <si>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</si>
  <si>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</si>
  <si>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</si>
  <si>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</si>
  <si>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</si>
  <si>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</si>
  <si>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</si>
  <si>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</si>
  <si>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</si>
  <si>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</si>
  <si>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</si>
  <si>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</si>
  <si>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</si>
  <si>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</si>
  <si>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</si>
  <si>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</si>
  <si>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</si>
  <si>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</si>
  <si>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</si>
  <si>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</si>
  <si>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</si>
  <si>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</si>
  <si>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</si>
  <si>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</si>
  <si>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</si>
  <si>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</si>
  <si>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</si>
  <si>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</si>
  <si>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</si>
  <si>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</si>
  <si>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</si>
  <si>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</si>
  <si>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</si>
  <si>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</si>
  <si>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</si>
  <si>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</si>
  <si>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</si>
  <si>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</si>
  <si>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</si>
  <si>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</si>
  <si>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</si>
  <si>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</si>
  <si>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</si>
  <si>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</si>
  <si>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</si>
  <si>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</si>
  <si>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</si>
  <si>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</si>
  <si>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</si>
  <si>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</si>
  <si>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</si>
  <si>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</si>
  <si>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</si>
  <si>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</si>
  <si>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</si>
  <si>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</si>
  <si>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</si>
  <si>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</si>
  <si>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</si>
  <si>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</si>
  <si>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</si>
  <si>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</si>
  <si>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</si>
  <si>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</si>
  <si>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</si>
  <si>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</si>
  <si>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</si>
  <si>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</si>
  <si>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</si>
  <si>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</si>
  <si>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</si>
  <si>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</si>
  <si>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</si>
  <si>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</si>
  <si>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</si>
  <si>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</si>
  <si>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</si>
  <si>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</si>
  <si>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</si>
  <si>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</si>
  <si>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</si>
  <si>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</si>
  <si>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</si>
  <si>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</si>
  <si>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</si>
  <si>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</si>
  <si>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</si>
  <si>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</si>
  <si>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</si>
  <si>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</si>
  <si>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</si>
  <si>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</si>
  <si>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</si>
  <si>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</si>
  <si>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</si>
  <si>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</si>
  <si>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</si>
  <si>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</si>
  <si>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</si>
  <si>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</si>
  <si>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</si>
  <si>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</si>
  <si>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</si>
  <si>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</si>
  <si>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</si>
  <si>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</si>
  <si>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</si>
  <si>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</si>
  <si>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</si>
  <si>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</si>
  <si>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</si>
  <si>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</si>
  <si>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</si>
  <si>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</si>
  <si>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</si>
  <si>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</si>
  <si>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</si>
  <si>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</si>
  <si>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</si>
  <si>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</si>
  <si>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</si>
  <si>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</si>
  <si>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</si>
  <si>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</si>
  <si>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</si>
  <si>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</si>
  <si>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</si>
  <si>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</si>
  <si>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</si>
  <si>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</si>
  <si>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</si>
  <si>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</si>
  <si>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</si>
  <si>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</si>
  <si>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</si>
  <si>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</si>
  <si>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</si>
  <si>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</si>
  <si>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</si>
  <si>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</si>
  <si>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</si>
  <si>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</si>
  <si>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</si>
  <si>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</si>
  <si>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</si>
  <si>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</si>
  <si>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</si>
  <si>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</si>
  <si>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</si>
  <si>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</si>
  <si>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</si>
  <si>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</si>
  <si>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</si>
  <si>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</si>
  <si>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</si>
  <si>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</si>
  <si>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</si>
  <si>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</si>
  <si>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</si>
  <si>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</si>
  <si>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</si>
  <si>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</si>
  <si>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</si>
  <si>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</si>
  <si>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</si>
  <si>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</si>
  <si>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</si>
  <si>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</si>
  <si>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</si>
  <si>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</si>
  <si>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</si>
  <si>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</si>
  <si>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</si>
  <si>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</si>
  <si>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</si>
  <si>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</si>
  <si>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</si>
  <si>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</si>
  <si>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</si>
  <si>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</si>
  <si>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</si>
  <si>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</si>
  <si>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</si>
  <si>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</si>
  <si>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</si>
  <si>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</si>
  <si>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</si>
  <si>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</si>
  <si>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</si>
  <si>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</si>
  <si>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</si>
  <si>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</si>
  <si>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</si>
  <si>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</si>
  <si>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</si>
  <si>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</si>
  <si>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</si>
  <si>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</si>
  <si>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</si>
  <si>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</si>
  <si>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</si>
  <si>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</si>
  <si>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</si>
  <si>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</si>
  <si>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</si>
  <si>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</si>
  <si>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</si>
  <si>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</si>
  <si>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</si>
  <si>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</si>
  <si>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</si>
  <si>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</si>
  <si>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</si>
  <si>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</si>
  <si>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</si>
  <si>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</si>
  <si>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</si>
  <si>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</si>
  <si>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</si>
  <si>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</si>
  <si>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</si>
  <si>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</si>
  <si>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</si>
  <si>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</si>
  <si>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</si>
  <si>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</si>
  <si>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</si>
  <si>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</si>
  <si>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</si>
  <si>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</si>
  <si>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</si>
  <si>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</si>
  <si>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</si>
  <si>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</si>
  <si>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</si>
  <si>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</si>
  <si>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</si>
  <si>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</si>
  <si>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</si>
  <si>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</si>
  <si>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</si>
  <si>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</si>
  <si>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</si>
  <si>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</si>
  <si>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</si>
  <si>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</si>
  <si>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</si>
  <si>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</si>
  <si>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</si>
  <si>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</si>
  <si>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</si>
  <si>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</si>
  <si>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</si>
  <si>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</si>
  <si>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</si>
  <si>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</si>
  <si>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</si>
  <si>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</si>
  <si>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</si>
  <si>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</si>
  <si>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</si>
  <si>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</si>
  <si>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</si>
  <si>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</si>
  <si>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</si>
  <si>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</si>
  <si>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</si>
  <si>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</si>
  <si>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</si>
  <si>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</si>
  <si>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</si>
  <si>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</si>
  <si>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</si>
  <si>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</si>
  <si>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</si>
  <si>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</si>
  <si>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</si>
  <si>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</si>
  <si>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</si>
  <si>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</si>
  <si>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</si>
  <si>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</si>
  <si>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</si>
  <si>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</si>
  <si>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</si>
  <si>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</si>
  <si>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</si>
  <si>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</si>
  <si>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</si>
  <si>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</si>
  <si>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</si>
  <si>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</si>
  <si>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</si>
  <si>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</si>
  <si>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</si>
  <si>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</si>
  <si>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</si>
  <si>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</si>
  <si>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</si>
  <si>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</si>
  <si>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</si>
  <si>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</si>
  <si>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</si>
  <si>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</si>
  <si>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</si>
  <si>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</si>
  <si>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</si>
  <si>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</si>
  <si>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</si>
  <si>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</si>
  <si>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</si>
  <si>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</si>
  <si>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</si>
  <si>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</si>
  <si>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</si>
  <si>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</si>
  <si>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</si>
  <si>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</si>
  <si>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</si>
  <si>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</si>
  <si>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</si>
  <si>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</si>
  <si>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</si>
  <si>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</si>
  <si>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</si>
  <si>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</si>
  <si>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</si>
  <si>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</si>
  <si>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</si>
  <si>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</si>
  <si>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</si>
  <si>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</si>
  <si>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</si>
  <si>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</si>
  <si>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</si>
  <si>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</si>
  <si>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</si>
  <si>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</si>
  <si>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</si>
  <si>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</si>
  <si>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</si>
  <si>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</si>
  <si>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</si>
  <si>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</si>
  <si>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</si>
  <si>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</si>
  <si>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</si>
  <si>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</si>
  <si>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</si>
  <si>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</si>
  <si>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</si>
  <si>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</si>
  <si>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</si>
  <si>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</si>
  <si>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</si>
  <si>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</si>
  <si>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</si>
  <si>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</si>
  <si>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</si>
  <si>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</si>
  <si>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</si>
  <si>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</si>
  <si>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</si>
  <si>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</si>
  <si>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</si>
  <si>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</si>
  <si>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</si>
  <si>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</si>
  <si>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</si>
  <si>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</si>
  <si>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</si>
  <si>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</si>
  <si>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</si>
  <si>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</si>
  <si>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</si>
  <si>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</si>
  <si>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</si>
  <si>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</si>
  <si>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</si>
  <si>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</si>
  <si>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</si>
  <si>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</si>
  <si>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</si>
  <si>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</si>
  <si>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</si>
  <si>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</si>
  <si>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</si>
  <si>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</si>
  <si>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</si>
  <si>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</si>
  <si>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</si>
  <si>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</si>
  <si>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</si>
  <si>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</si>
  <si>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</si>
  <si>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</si>
  <si>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</si>
  <si>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</si>
  <si>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</si>
  <si>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</si>
  <si>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</si>
  <si>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</si>
  <si>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</si>
  <si>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</si>
  <si>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</si>
  <si>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</si>
  <si>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</si>
  <si>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</si>
  <si>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</si>
  <si>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</si>
  <si>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</si>
  <si>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</si>
  <si>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</si>
  <si>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</si>
  <si>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</si>
  <si>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</si>
  <si>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</si>
  <si>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</si>
  <si>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</si>
  <si>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</si>
  <si>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</si>
  <si>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</si>
  <si>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</si>
  <si>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</si>
  <si>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</si>
  <si>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</si>
  <si>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</si>
  <si>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</si>
  <si>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</si>
  <si>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</si>
  <si>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</si>
  <si>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</si>
  <si>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</si>
  <si>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</si>
  <si>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</si>
  <si>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</si>
  <si>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</si>
  <si>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</si>
  <si>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</si>
  <si>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</si>
  <si>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</si>
  <si>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</si>
  <si>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</si>
  <si>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</si>
  <si>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</si>
  <si>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</si>
  <si>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</si>
  <si>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</si>
  <si>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</si>
  <si>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</si>
  <si>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</si>
  <si>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</si>
  <si>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</si>
  <si>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</si>
  <si>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</si>
  <si>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</si>
  <si>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</si>
  <si>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</si>
  <si>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</si>
  <si>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</si>
  <si>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</si>
  <si>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</si>
  <si>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</si>
  <si>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</si>
  <si>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</si>
  <si>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</si>
  <si>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</si>
  <si>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</si>
  <si>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</si>
  <si>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</si>
  <si>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</si>
  <si>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</si>
  <si>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</si>
  <si>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</si>
  <si>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</si>
  <si>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</si>
  <si>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</si>
  <si>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</si>
  <si>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</si>
  <si>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</si>
  <si>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</si>
  <si>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</si>
  <si>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</si>
  <si>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</si>
  <si>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</si>
  <si>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</si>
  <si>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</si>
  <si>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</si>
  <si>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</si>
  <si>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</si>
  <si>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</si>
  <si>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</si>
  <si>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</si>
  <si>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</si>
  <si>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</si>
  <si>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</si>
  <si>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</si>
  <si>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</si>
  <si>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</si>
  <si>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</si>
  <si>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</si>
  <si>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</si>
  <si>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</si>
  <si>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</si>
  <si>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</si>
  <si>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</si>
  <si>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</si>
  <si>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</si>
  <si>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</si>
  <si>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</si>
  <si>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</si>
  <si>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</si>
  <si>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</si>
  <si>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</si>
  <si>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</si>
  <si>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</si>
  <si>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</si>
  <si>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</si>
  <si>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</si>
  <si>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</si>
  <si>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</si>
  <si>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</si>
  <si>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</si>
  <si>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</si>
  <si>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</si>
  <si>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</si>
  <si>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</si>
  <si>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</si>
  <si>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</si>
  <si>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</si>
  <si>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</si>
  <si>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</si>
  <si>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</si>
  <si>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</si>
  <si>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</si>
  <si>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</si>
  <si>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</si>
  <si>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</si>
  <si>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</si>
  <si>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</si>
  <si>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</si>
  <si>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</si>
  <si>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</si>
  <si>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</si>
  <si>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</si>
  <si>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</si>
  <si>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</si>
  <si>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</si>
  <si>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</si>
  <si>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</si>
  <si>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</si>
  <si>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</si>
  <si>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</si>
  <si>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</si>
  <si>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</si>
  <si>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</si>
  <si>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</si>
  <si>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</si>
  <si>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</si>
  <si>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</si>
  <si>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</si>
  <si>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</si>
  <si>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</si>
  <si>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</si>
  <si>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</si>
  <si>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</si>
  <si>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</si>
  <si>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</si>
  <si>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</si>
  <si>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</si>
  <si>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</si>
  <si>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</si>
  <si>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</si>
  <si>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</si>
  <si>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</si>
  <si>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</si>
  <si>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</si>
  <si>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</si>
  <si>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</si>
  <si>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</si>
  <si>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</si>
  <si>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</si>
  <si>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</si>
  <si>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</si>
  <si>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</si>
  <si>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</si>
  <si>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</si>
  <si>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</si>
  <si>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</si>
  <si>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</si>
  <si>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</si>
  <si>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</si>
  <si>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</si>
  <si>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</si>
  <si>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</si>
  <si>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</si>
  <si>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</si>
  <si>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</si>
  <si>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</si>
  <si>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</si>
  <si>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</si>
  <si>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</si>
  <si>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</si>
  <si>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</si>
  <si>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</si>
  <si>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</si>
  <si>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</si>
  <si>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</si>
  <si>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</si>
  <si>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</si>
  <si>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</si>
  <si>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</si>
  <si>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</si>
  <si>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</si>
  <si>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</si>
  <si>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</si>
  <si>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</si>
  <si>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</si>
  <si>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</si>
  <si>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</si>
  <si>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</si>
  <si>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</si>
  <si>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</si>
  <si>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</si>
  <si>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</si>
  <si>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</si>
  <si>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</si>
  <si>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</si>
  <si>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</si>
  <si>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</si>
  <si>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</si>
  <si>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</si>
  <si>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</si>
  <si>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</si>
  <si>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</si>
  <si>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</si>
  <si>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</si>
  <si>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</si>
  <si>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</si>
  <si>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</si>
  <si>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</si>
  <si>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</si>
  <si>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</si>
  <si>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</si>
  <si>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</si>
  <si>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</si>
  <si>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</si>
  <si>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</si>
  <si>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</si>
  <si>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</si>
  <si>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</si>
  <si>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</si>
  <si>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</si>
  <si>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</si>
  <si>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</si>
  <si>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</si>
  <si>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</si>
  <si>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</si>
  <si>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</si>
  <si>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</si>
  <si>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</si>
  <si>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</si>
  <si>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</si>
  <si>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</si>
  <si>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</si>
  <si>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</si>
  <si>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</si>
  <si>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</si>
  <si>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</si>
  <si>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</si>
  <si>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</si>
  <si>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</si>
  <si>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</si>
  <si>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</si>
  <si>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</si>
  <si>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</si>
  <si>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</si>
  <si>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</si>
  <si>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</si>
  <si>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</si>
  <si>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</si>
  <si>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</si>
  <si>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</si>
  <si>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</si>
  <si>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</si>
  <si>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</si>
  <si>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</si>
  <si>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</si>
  <si>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</si>
  <si>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</si>
  <si>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</si>
  <si>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</si>
  <si>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</si>
  <si>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</si>
  <si>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</si>
  <si>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</si>
  <si>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</si>
  <si>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</si>
  <si>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</si>
  <si>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</si>
  <si>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</si>
  <si>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</si>
  <si>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</si>
  <si>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</si>
  <si>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</si>
  <si>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</si>
  <si>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</si>
  <si>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</si>
  <si>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</si>
  <si>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</si>
  <si>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</si>
  <si>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</si>
  <si>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</si>
  <si>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</si>
  <si>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</si>
  <si>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</si>
  <si>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</si>
  <si>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</si>
  <si>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</si>
  <si>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</si>
  <si>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</si>
  <si>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</si>
  <si>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</si>
  <si>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</si>
  <si>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</si>
  <si>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</si>
  <si>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</si>
  <si>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</si>
  <si>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</si>
  <si>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</si>
  <si>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</si>
  <si>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</si>
  <si>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</si>
  <si>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</si>
  <si>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</si>
  <si>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</si>
  <si>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</si>
  <si>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</si>
  <si>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</si>
  <si>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</si>
  <si>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</si>
  <si>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</si>
  <si>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</si>
  <si>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</si>
  <si>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</si>
  <si>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</si>
  <si>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</si>
  <si>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</si>
  <si>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</si>
  <si>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</si>
  <si>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</si>
  <si>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</si>
  <si>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</si>
  <si>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</si>
  <si>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</si>
  <si>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</si>
  <si>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</si>
  <si>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</si>
  <si>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</si>
  <si>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</si>
  <si>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</si>
  <si>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</si>
  <si>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</si>
  <si>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</si>
  <si>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</si>
  <si>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</si>
  <si>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</si>
  <si>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</si>
  <si>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</si>
  <si>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</si>
  <si>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</si>
  <si>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</si>
  <si>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</si>
  <si>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</si>
  <si>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</si>
  <si>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</si>
  <si>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</si>
  <si>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</si>
  <si>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</si>
  <si>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</si>
  <si>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</si>
  <si>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</si>
  <si>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</si>
  <si>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</si>
  <si>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</si>
  <si>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</si>
  <si>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</si>
  <si>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</si>
  <si>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</si>
  <si>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</si>
  <si>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</si>
  <si>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</si>
  <si>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</si>
  <si>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</si>
  <si>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</si>
  <si>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</si>
  <si>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</si>
  <si>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</si>
  <si>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</si>
  <si>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</si>
  <si>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</si>
  <si>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</si>
  <si>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</si>
  <si>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</si>
  <si>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</si>
  <si>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</si>
  <si>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</si>
  <si>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</si>
  <si>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</si>
  <si>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</si>
  <si>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</si>
  <si>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</si>
  <si>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</si>
  <si>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</si>
  <si>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</si>
  <si>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</si>
  <si>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</si>
  <si>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</si>
  <si>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</si>
  <si>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</si>
  <si>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</si>
  <si>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</si>
  <si>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</si>
  <si>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</si>
  <si>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</si>
  <si>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</si>
  <si>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</si>
  <si>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</si>
  <si>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</si>
  <si>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</si>
  <si>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</si>
  <si>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</si>
  <si>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</si>
  <si>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</si>
  <si>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</si>
  <si>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</si>
  <si>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</si>
  <si>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</si>
  <si>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</si>
  <si>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</si>
  <si>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</si>
  <si>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</si>
  <si>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</si>
  <si>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</si>
  <si>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</si>
  <si>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</si>
  <si>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</si>
  <si>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</si>
  <si>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</si>
  <si>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</si>
  <si>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</si>
  <si>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</si>
  <si>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</si>
  <si>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</si>
  <si>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</si>
  <si>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</si>
  <si>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</si>
  <si>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</si>
  <si>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</si>
  <si>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</si>
  <si>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</si>
  <si>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</si>
  <si>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</si>
  <si>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</si>
  <si>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</si>
  <si>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</si>
  <si>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</si>
  <si>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</si>
  <si>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</si>
  <si>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</si>
  <si>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</si>
  <si>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</si>
  <si>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</si>
  <si>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</si>
  <si>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</si>
  <si>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</si>
  <si>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</si>
  <si>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</si>
  <si>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</si>
  <si>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</si>
  <si>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</si>
  <si>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</si>
  <si>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</si>
  <si>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</si>
  <si>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</si>
  <si>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</si>
  <si>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</si>
  <si>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</si>
  <si>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</si>
  <si>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</si>
  <si>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</si>
  <si>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</si>
  <si>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</si>
  <si>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</si>
  <si>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</si>
  <si>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</si>
  <si>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</si>
  <si>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</si>
  <si>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</si>
  <si>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</si>
  <si>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</si>
  <si>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</si>
  <si>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</si>
  <si>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</si>
  <si>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</si>
  <si>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</si>
  <si>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</si>
  <si>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</si>
  <si>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</si>
  <si>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</si>
  <si>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</si>
  <si>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</si>
  <si>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</si>
  <si>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</si>
  <si>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</si>
  <si>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</si>
  <si>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</si>
  <si>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</si>
  <si>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</si>
  <si>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</si>
  <si>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</si>
  <si>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</si>
  <si>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</si>
  <si>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</si>
  <si>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</si>
  <si>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</si>
  <si>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</si>
  <si>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</si>
  <si>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</si>
  <si>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</si>
  <si>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</si>
  <si>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</si>
  <si>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</si>
  <si>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</si>
  <si>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</si>
  <si>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</si>
  <si>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</si>
  <si>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</si>
  <si>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</si>
  <si>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</si>
  <si>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</si>
  <si>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</si>
  <si>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</si>
  <si>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</si>
  <si>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</si>
  <si>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</si>
  <si>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</si>
  <si>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</si>
  <si>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</si>
  <si>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</si>
  <si>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</si>
  <si>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</si>
  <si>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</si>
  <si>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</si>
  <si>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</si>
  <si>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</si>
  <si>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</si>
  <si>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</si>
  <si>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</si>
  <si>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</si>
  <si>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</si>
  <si>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</si>
  <si>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</si>
  <si>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</si>
  <si>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</si>
  <si>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</si>
  <si>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</si>
  <si>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</si>
  <si>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</si>
  <si>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</si>
  <si>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</si>
  <si>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</si>
  <si>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</si>
  <si>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</si>
  <si>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</si>
  <si>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</si>
  <si>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</si>
  <si>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</si>
  <si>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</si>
  <si>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</si>
  <si>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</si>
  <si>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</si>
  <si>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</si>
  <si>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</si>
  <si>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</si>
  <si>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</si>
  <si>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</si>
  <si>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</si>
  <si>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</si>
  <si>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</si>
  <si>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</si>
  <si>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</si>
  <si>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</si>
  <si>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</si>
  <si>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</si>
  <si>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</si>
  <si>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</si>
  <si>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</si>
  <si>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</si>
  <si>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</si>
  <si>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</si>
  <si>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</si>
  <si>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</si>
  <si>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</si>
  <si>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</si>
  <si>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</si>
  <si>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</si>
  <si>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</si>
  <si>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</si>
  <si>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</si>
  <si>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</si>
  <si>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</si>
  <si>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</si>
  <si>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</si>
  <si>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</si>
  <si>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</si>
  <si>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</si>
  <si>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</si>
  <si>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</si>
  <si>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</si>
  <si>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</si>
  <si>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</si>
  <si>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</si>
  <si>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</si>
  <si>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</si>
  <si>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</si>
  <si>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</si>
  <si>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</si>
  <si>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</si>
  <si>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</si>
  <si>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</si>
  <si>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</si>
  <si>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</si>
  <si>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</si>
  <si>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</si>
  <si>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</si>
  <si>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</si>
  <si>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</si>
  <si>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</si>
  <si>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</si>
  <si>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</si>
  <si>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</si>
  <si>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</si>
  <si>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</si>
  <si>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</si>
  <si>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</si>
  <si>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</si>
  <si>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</si>
  <si>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</si>
  <si>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</si>
  <si>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</si>
  <si>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</si>
  <si>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</si>
  <si>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</si>
  <si>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</si>
  <si>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</si>
  <si>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</si>
  <si>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</si>
  <si>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</si>
  <si>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</si>
  <si>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</si>
  <si>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</si>
  <si>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</si>
  <si>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</si>
  <si>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</si>
  <si>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</si>
  <si>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</si>
  <si>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</si>
  <si>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</si>
  <si>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</si>
  <si>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</si>
  <si>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</si>
  <si>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</si>
  <si>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</si>
  <si>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</si>
  <si>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</si>
  <si>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</si>
  <si>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</si>
  <si>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</si>
  <si>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</si>
  <si>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</si>
  <si>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</si>
  <si>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</si>
  <si>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</si>
  <si>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</si>
  <si>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</si>
  <si>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</si>
  <si>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</si>
  <si>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</si>
  <si>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</si>
  <si>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</si>
  <si>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</si>
  <si>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</si>
  <si>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</si>
  <si>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</si>
  <si>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</si>
  <si>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</si>
  <si>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</si>
  <si>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</si>
  <si>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</si>
  <si>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</si>
  <si>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</si>
  <si>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</si>
  <si>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</si>
  <si>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</si>
  <si>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</si>
  <si>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</si>
  <si>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</si>
  <si>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</si>
  <si>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</si>
  <si>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</si>
  <si>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</si>
  <si>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</si>
  <si>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</si>
  <si>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</si>
  <si>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</si>
  <si>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</si>
  <si>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</si>
  <si>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</si>
  <si>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</si>
  <si>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</si>
  <si>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</si>
  <si>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</si>
  <si>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</si>
  <si>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</si>
  <si>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</si>
  <si>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</si>
  <si>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</si>
  <si>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</si>
  <si>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</si>
  <si>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</si>
  <si>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</si>
  <si>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</si>
  <si>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</si>
  <si>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</si>
  <si>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</si>
  <si>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</si>
  <si>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</si>
  <si>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</si>
  <si>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</si>
  <si>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</si>
  <si>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</si>
  <si>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</si>
  <si>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</si>
  <si>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</si>
  <si>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</si>
  <si>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</si>
  <si>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</si>
  <si>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</si>
  <si>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</si>
  <si>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</si>
  <si>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</si>
  <si>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</si>
  <si>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</si>
  <si>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</si>
  <si>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</si>
  <si>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</si>
  <si>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</si>
  <si>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</si>
  <si>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</si>
  <si>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</si>
  <si>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</si>
  <si>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</si>
  <si>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</si>
  <si>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</si>
  <si>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</si>
  <si>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</si>
  <si>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</si>
  <si>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</si>
  <si>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</si>
  <si>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</si>
  <si>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</si>
  <si>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</si>
  <si>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</si>
  <si>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</si>
  <si>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</si>
  <si>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</si>
  <si>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</si>
  <si>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</si>
  <si>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</si>
  <si>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</si>
  <si>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</si>
  <si>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</si>
  <si>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</si>
  <si>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</si>
  <si>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</si>
  <si>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</si>
  <si>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</si>
  <si>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</si>
  <si>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</si>
  <si>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</si>
  <si>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</si>
  <si>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</si>
  <si>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</si>
  <si>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</si>
  <si>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</si>
  <si>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</si>
  <si>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</si>
  <si>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</si>
  <si>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</si>
  <si>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</si>
  <si>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</si>
  <si>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</si>
  <si>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</si>
  <si>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</si>
  <si>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</si>
  <si>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</si>
  <si>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</si>
  <si>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</si>
  <si>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</si>
  <si>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</si>
  <si>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</si>
  <si>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</si>
  <si>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</si>
  <si>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</si>
  <si>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</si>
  <si>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</si>
  <si>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</si>
  <si>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</si>
  <si>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</si>
  <si>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</si>
  <si>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</si>
  <si>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</si>
  <si>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</si>
  <si>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</si>
  <si>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</si>
  <si>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</si>
  <si>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</si>
  <si>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</si>
  <si>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</si>
  <si>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</si>
  <si>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</si>
  <si>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</si>
  <si>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</si>
  <si>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</si>
  <si>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</si>
  <si>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</si>
  <si>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</si>
  <si>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</si>
  <si>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</si>
  <si>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</si>
  <si>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</si>
  <si>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</si>
  <si>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</si>
  <si>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</si>
  <si>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</si>
  <si>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</si>
  <si>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</si>
  <si>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</si>
  <si>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</si>
  <si>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</si>
  <si>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</si>
  <si>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</si>
  <si>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</si>
  <si>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</si>
  <si>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</si>
  <si>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</si>
  <si>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</si>
  <si>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</si>
  <si>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</si>
  <si>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</si>
  <si>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</si>
  <si>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</si>
  <si>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</si>
  <si>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</si>
  <si>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</si>
  <si>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</si>
  <si>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</si>
  <si>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</si>
  <si>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</si>
  <si>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</si>
  <si>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</si>
  <si>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</si>
  <si>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</si>
  <si>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</si>
  <si>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</si>
  <si>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</si>
  <si>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</si>
  <si>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</si>
  <si>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</si>
  <si>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</si>
  <si>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</si>
  <si>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</si>
  <si>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</si>
  <si>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</si>
  <si>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</si>
  <si>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</si>
  <si>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</si>
  <si>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</si>
  <si>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</si>
  <si>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</si>
  <si>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</si>
  <si>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</si>
  <si>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</si>
  <si>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</si>
  <si>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</si>
  <si>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</si>
  <si>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</si>
  <si>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</si>
  <si>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</si>
  <si>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</si>
  <si>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</si>
  <si>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</si>
  <si>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</si>
  <si>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</si>
  <si>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</si>
  <si>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</si>
  <si>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</si>
  <si>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</si>
  <si>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</si>
  <si>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</si>
  <si>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</si>
  <si>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</si>
  <si>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</si>
  <si>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</si>
  <si>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</si>
  <si>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</si>
  <si>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</si>
  <si>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</si>
  <si>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</si>
  <si>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</si>
  <si>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</si>
  <si>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</si>
  <si>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</si>
  <si>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</si>
  <si>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</si>
  <si>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</si>
  <si>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</si>
  <si>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</si>
  <si>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</si>
  <si>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</si>
  <si>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</si>
  <si>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</si>
  <si>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</si>
  <si>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</si>
  <si>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</si>
  <si>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</si>
  <si>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</si>
  <si>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</si>
  <si>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</si>
  <si>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</si>
  <si>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</si>
  <si>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</si>
  <si>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</si>
  <si>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</si>
  <si>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</si>
  <si>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</si>
  <si>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</si>
  <si>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</si>
  <si>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</si>
  <si>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</si>
  <si>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</si>
  <si>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</si>
  <si>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</si>
  <si>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</si>
  <si>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</si>
  <si>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</si>
  <si>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</si>
  <si>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</si>
  <si>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</si>
  <si>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</si>
  <si>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</si>
  <si>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</si>
  <si>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</si>
  <si>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</si>
  <si>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</si>
  <si>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</si>
  <si>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</si>
  <si>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</si>
  <si>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</si>
  <si>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</si>
  <si>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</si>
  <si>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</si>
  <si>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</si>
  <si>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</si>
  <si>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</si>
  <si>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</si>
  <si>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</si>
  <si>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</si>
  <si>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</si>
  <si>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</si>
  <si>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</si>
  <si>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</si>
  <si>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</si>
  <si>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</si>
  <si>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</si>
  <si>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</si>
  <si>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</si>
  <si>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</si>
  <si>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</si>
  <si>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</si>
  <si>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</si>
  <si>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</si>
  <si>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</si>
  <si>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</si>
  <si>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</si>
  <si>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</si>
  <si>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</si>
  <si>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</si>
  <si>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</si>
  <si>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</si>
  <si>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</si>
  <si>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</si>
  <si>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</si>
  <si>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</si>
  <si>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</si>
  <si>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</si>
  <si>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</si>
  <si>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</si>
  <si>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</si>
  <si>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</si>
  <si>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</si>
  <si>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</si>
  <si>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</si>
  <si>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</si>
  <si>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</si>
  <si>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</si>
  <si>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</si>
  <si>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</si>
  <si>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</si>
  <si>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</si>
  <si>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</si>
  <si>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</si>
  <si>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</si>
  <si>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</si>
  <si>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</si>
  <si>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</si>
  <si>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</si>
  <si>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</si>
  <si>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</si>
  <si>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</si>
  <si>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</si>
  <si>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</si>
  <si>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</si>
  <si>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</si>
  <si>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</si>
  <si>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</si>
  <si>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</si>
  <si>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</si>
  <si>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</si>
  <si>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</si>
  <si>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</si>
  <si>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</si>
  <si>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</si>
  <si>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</si>
  <si>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</si>
  <si>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</si>
  <si>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</si>
  <si>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</si>
  <si>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</si>
  <si>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</si>
  <si>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</si>
  <si>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</si>
  <si>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</si>
  <si>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</si>
  <si>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</si>
  <si>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</si>
  <si>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</si>
  <si>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</si>
  <si>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</si>
  <si>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</si>
  <si>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</si>
  <si>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</si>
  <si>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</si>
  <si>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</si>
  <si>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</si>
  <si>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</si>
  <si>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</si>
  <si>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</si>
  <si>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</si>
  <si>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</si>
  <si>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</si>
  <si>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</si>
  <si>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</si>
  <si>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</si>
  <si>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</si>
  <si>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</si>
  <si>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</si>
  <si>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</si>
  <si>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</si>
  <si>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</si>
  <si>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</si>
  <si>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</si>
  <si>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</si>
  <si>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</si>
  <si>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</si>
  <si>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</si>
  <si>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</si>
  <si>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</si>
  <si>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</si>
  <si>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</si>
  <si>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</si>
  <si>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</si>
  <si>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</si>
  <si>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</si>
  <si>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</si>
  <si>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</si>
  <si>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</si>
  <si>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</si>
  <si>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</si>
  <si>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</si>
  <si>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</si>
  <si>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</si>
  <si>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</si>
  <si>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</si>
  <si>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</si>
  <si>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</si>
  <si>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</si>
  <si>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</si>
  <si>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</si>
  <si>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</si>
  <si>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</si>
  <si>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</si>
  <si>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</si>
  <si>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</si>
  <si>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</si>
  <si>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</si>
  <si>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</si>
  <si>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</si>
  <si>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</si>
  <si>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</si>
  <si>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</si>
  <si>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</si>
  <si>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</si>
  <si>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</si>
  <si>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</si>
  <si>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</si>
  <si>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</si>
  <si>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</si>
  <si>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</si>
  <si>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</si>
  <si>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</si>
  <si>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</si>
  <si>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</si>
  <si>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</si>
  <si>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</si>
  <si>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</si>
  <si>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</si>
  <si>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</si>
  <si>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</si>
  <si>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</si>
  <si>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</si>
  <si>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</si>
  <si>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</si>
  <si>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</si>
  <si>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</si>
  <si>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</si>
  <si>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</si>
  <si>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</si>
  <si>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</si>
  <si>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</si>
  <si>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</si>
  <si>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</si>
  <si>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</si>
  <si>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</si>
  <si>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</si>
  <si>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</si>
  <si>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</si>
  <si>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</si>
  <si>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</si>
  <si>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</si>
  <si>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</si>
  <si>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</si>
  <si>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</si>
  <si>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</si>
  <si>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</si>
  <si>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</si>
  <si>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</si>
  <si>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</si>
  <si>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</si>
  <si>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</si>
  <si>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</si>
  <si>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</si>
  <si>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</si>
  <si>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</si>
  <si>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</si>
  <si>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</si>
  <si>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</si>
  <si>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</si>
  <si>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</si>
  <si>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</si>
  <si>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</si>
  <si>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</si>
  <si>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</si>
  <si>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</si>
  <si>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</si>
  <si>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</si>
  <si>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</si>
  <si>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</si>
  <si>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</si>
  <si>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</si>
  <si>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</si>
  <si>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</si>
  <si>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</si>
  <si>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</si>
  <si>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</si>
  <si>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</si>
  <si>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</si>
  <si>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</si>
  <si>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</si>
  <si>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</si>
  <si>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</si>
  <si>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</si>
  <si>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</si>
  <si>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</si>
  <si>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</si>
  <si>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</si>
  <si>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</si>
  <si>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</si>
  <si>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</si>
  <si>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</si>
  <si>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</si>
  <si>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</si>
  <si>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</si>
  <si>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</si>
  <si>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</si>
  <si>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</si>
  <si>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</si>
  <si>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</si>
  <si>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</si>
  <si>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</si>
  <si>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</si>
  <si>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</si>
  <si>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</si>
  <si>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</si>
  <si>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</si>
  <si>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</si>
  <si>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</si>
  <si>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</si>
  <si>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</si>
  <si>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</si>
  <si>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</si>
  <si>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</si>
  <si>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</si>
  <si>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</si>
  <si>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</si>
  <si>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</si>
  <si>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</si>
  <si>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</si>
  <si>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</si>
  <si>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</si>
  <si>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</si>
  <si>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</si>
  <si>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</si>
  <si>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</si>
  <si>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</si>
  <si>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</si>
  <si>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</si>
  <si>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</si>
  <si>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</si>
  <si>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</si>
  <si>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</si>
  <si>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</si>
  <si>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</si>
  <si>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</si>
  <si>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</si>
  <si>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</si>
  <si>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</si>
  <si>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</si>
  <si>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</si>
  <si>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</si>
  <si>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</si>
  <si>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</si>
  <si>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</si>
  <si>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</si>
  <si>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</si>
  <si>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</si>
  <si>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</si>
  <si>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</si>
  <si>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</si>
  <si>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</si>
  <si>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</si>
  <si>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</si>
  <si>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</si>
  <si>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</si>
  <si>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</si>
  <si>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</si>
  <si>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</si>
  <si>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</si>
  <si>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</si>
  <si>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</si>
  <si>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</si>
  <si>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</si>
  <si>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</si>
  <si>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</si>
  <si>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</si>
  <si>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</si>
  <si>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</si>
  <si>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</si>
  <si>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</si>
  <si>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</si>
  <si>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</si>
  <si>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</si>
  <si>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</si>
  <si>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</si>
  <si>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</si>
  <si>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</si>
  <si>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</si>
  <si>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</si>
  <si>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</si>
  <si>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</si>
  <si>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</si>
  <si>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</si>
  <si>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</si>
  <si>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</si>
  <si>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</si>
  <si>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</si>
  <si>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</si>
  <si>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</si>
  <si>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</si>
  <si>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</si>
  <si>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</si>
  <si>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</si>
  <si>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</si>
  <si>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</si>
  <si>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</si>
  <si>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</si>
  <si>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</si>
  <si>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</si>
  <si>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</si>
  <si>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</si>
  <si>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</si>
  <si>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</si>
  <si>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</si>
  <si>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</si>
  <si>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</si>
  <si>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</si>
  <si>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</si>
  <si>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</si>
  <si>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</si>
  <si>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</si>
  <si>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</si>
  <si>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</si>
  <si>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</si>
  <si>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</si>
  <si>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</si>
  <si>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</si>
  <si>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</si>
  <si>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</si>
  <si>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</si>
  <si>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</si>
  <si>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</si>
  <si>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</si>
  <si>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</si>
  <si>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</si>
  <si>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</si>
  <si>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</si>
  <si>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</si>
  <si>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</si>
  <si>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</si>
  <si>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</si>
  <si>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</si>
  <si>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</si>
  <si>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</si>
  <si>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</si>
  <si>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</si>
  <si>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</si>
  <si>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</si>
  <si>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</si>
  <si>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</si>
  <si>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</si>
  <si>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</si>
  <si>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</si>
  <si>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</si>
  <si>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</si>
  <si>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</si>
  <si>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</si>
  <si>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</si>
  <si>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</si>
  <si>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</si>
  <si>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</si>
  <si>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</si>
  <si>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</si>
  <si>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</si>
  <si>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</si>
  <si>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</si>
  <si>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</si>
  <si>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</si>
  <si>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</si>
  <si>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</si>
  <si>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</si>
  <si>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</si>
  <si>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</si>
  <si>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</si>
  <si>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</si>
  <si>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</si>
  <si>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</si>
  <si>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</si>
  <si>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</si>
  <si>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</si>
  <si>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</si>
  <si>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</si>
  <si>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</si>
  <si>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</si>
  <si>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</si>
  <si>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</si>
  <si>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</si>
  <si>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</si>
  <si>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</si>
  <si>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</si>
  <si>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</si>
  <si>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</si>
  <si>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</si>
  <si>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</si>
  <si>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</si>
  <si>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</si>
  <si>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</si>
  <si>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</si>
  <si>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</si>
  <si>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</si>
  <si>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</si>
  <si>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</si>
  <si>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</si>
  <si>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</si>
  <si>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</si>
  <si>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</si>
  <si>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</si>
  <si>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</si>
  <si>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</si>
  <si>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</si>
  <si>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</si>
  <si>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</si>
  <si>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</si>
  <si>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</si>
  <si>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</si>
  <si>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</si>
  <si>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</si>
  <si>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</si>
  <si>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</si>
  <si>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</si>
  <si>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</si>
  <si>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</si>
  <si>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</si>
  <si>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</si>
  <si>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</si>
  <si>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</si>
  <si>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</si>
  <si>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</si>
  <si>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</si>
  <si>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</si>
  <si>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</si>
  <si>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</si>
  <si>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</si>
  <si>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</si>
  <si>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</si>
  <si>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</si>
  <si>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</si>
  <si>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</si>
  <si>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</si>
  <si>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</si>
  <si>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</si>
  <si>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</si>
  <si>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</si>
  <si>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</si>
  <si>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</si>
  <si>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</si>
  <si>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</si>
  <si>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</si>
  <si>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</si>
  <si>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</si>
  <si>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</si>
  <si>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</si>
  <si>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</si>
  <si>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</si>
  <si>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</si>
  <si>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</si>
  <si>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</si>
  <si>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</si>
  <si>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</si>
  <si>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</si>
  <si>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</si>
  <si>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</si>
  <si>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</si>
  <si>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</si>
  <si>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</si>
  <si>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</si>
  <si>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</si>
  <si>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</si>
  <si>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</si>
  <si>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</si>
  <si>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</si>
  <si>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</si>
  <si>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</si>
  <si>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</si>
  <si>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</si>
  <si>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</si>
  <si>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</si>
  <si>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</si>
  <si>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</si>
  <si>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</si>
  <si>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</si>
  <si>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</si>
  <si>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</si>
  <si>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</si>
  <si>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</si>
  <si>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</si>
  <si>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</si>
  <si>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</si>
  <si>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</si>
  <si>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</si>
  <si>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</si>
  <si>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</si>
  <si>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</si>
  <si>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</si>
  <si>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</si>
  <si>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</si>
  <si>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</si>
  <si>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</si>
  <si>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</si>
  <si>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</si>
  <si>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</si>
  <si>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</si>
  <si>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</si>
  <si>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</si>
  <si>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</si>
  <si>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</si>
  <si>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</si>
  <si>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</si>
  <si>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</si>
  <si>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</si>
  <si>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</si>
  <si>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</si>
  <si>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</si>
  <si>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</si>
  <si>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</si>
  <si>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</si>
  <si>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</si>
  <si>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</si>
  <si>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</si>
  <si>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</si>
  <si>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</si>
  <si>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</si>
  <si>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</si>
  <si>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</si>
  <si>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</si>
  <si>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</si>
  <si>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</si>
  <si>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</si>
  <si>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</si>
  <si>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</si>
  <si>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</si>
  <si>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</si>
  <si>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</si>
  <si>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</si>
  <si>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</si>
  <si>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</si>
  <si>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</si>
  <si>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</si>
  <si>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</si>
  <si>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</si>
  <si>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</si>
  <si>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</si>
  <si>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</si>
  <si>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</si>
  <si>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</si>
  <si>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</si>
  <si>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</si>
  <si>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</si>
  <si>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</si>
  <si>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</si>
  <si>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</si>
  <si>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</si>
  <si>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</si>
  <si>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</si>
  <si>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</si>
  <si>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</si>
  <si>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</si>
  <si>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</si>
  <si>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</si>
  <si>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</si>
  <si>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</si>
  <si>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</si>
  <si>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</si>
  <si>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</si>
  <si>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</si>
  <si>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</si>
  <si>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</si>
  <si>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</si>
  <si>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</si>
  <si>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</si>
  <si>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</si>
  <si>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</si>
  <si>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</si>
  <si>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</si>
  <si>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</si>
  <si>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</si>
  <si>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</si>
  <si>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</si>
  <si>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</si>
  <si>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</si>
  <si>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</si>
  <si>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</si>
  <si>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</si>
  <si>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</si>
  <si>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</si>
  <si>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</si>
  <si>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</si>
  <si>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</si>
  <si>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</si>
  <si>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</si>
  <si>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</si>
  <si>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</si>
  <si>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</si>
  <si>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</si>
  <si>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</si>
  <si>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</si>
  <si>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</si>
  <si>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</si>
  <si>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</si>
  <si>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</si>
  <si>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</si>
  <si>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</si>
  <si>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</si>
  <si>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</si>
  <si>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</si>
  <si>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</si>
  <si>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</si>
  <si>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</si>
  <si>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</si>
  <si>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</si>
  <si>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</si>
  <si>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</si>
  <si>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</si>
  <si>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</si>
  <si>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</si>
  <si>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</si>
  <si>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</si>
  <si>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</si>
  <si>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</si>
  <si>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</si>
  <si>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</si>
  <si>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</si>
  <si>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</si>
  <si>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</si>
  <si>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</si>
  <si>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</si>
  <si>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</si>
  <si>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</si>
  <si>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</si>
  <si>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</si>
  <si>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</si>
  <si>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</si>
  <si>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</si>
  <si>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</si>
  <si>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</si>
  <si>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</si>
  <si>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</si>
  <si>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</si>
  <si>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</si>
  <si>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</si>
  <si>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</si>
  <si>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</si>
  <si>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</si>
  <si>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</si>
  <si>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</si>
  <si>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</si>
  <si>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</si>
  <si>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</si>
  <si>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</si>
  <si>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</si>
  <si>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</si>
  <si>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</si>
  <si>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</si>
  <si>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</si>
  <si>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</si>
  <si>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</si>
  <si>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</si>
  <si>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</si>
  <si>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</si>
  <si>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</si>
  <si>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</si>
  <si>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</si>
  <si>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</si>
  <si>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</si>
  <si>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</si>
  <si>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</si>
  <si>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</si>
  <si>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</si>
  <si>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</si>
  <si>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</si>
  <si>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</si>
  <si>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</si>
  <si>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</si>
  <si>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</si>
  <si>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</si>
  <si>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</si>
  <si>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</si>
  <si>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</si>
  <si>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</si>
  <si>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</si>
  <si>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</si>
  <si>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</si>
  <si>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</si>
  <si>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</si>
  <si>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</si>
  <si>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</si>
  <si>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</si>
  <si>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</si>
  <si>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</si>
  <si>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</si>
  <si>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</si>
  <si>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</si>
  <si>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</si>
  <si>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</si>
  <si>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</si>
  <si>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</si>
  <si>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</si>
  <si>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</si>
  <si>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</si>
  <si>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</si>
  <si>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</si>
  <si>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</si>
  <si>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</si>
  <si>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</si>
  <si>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</si>
  <si>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</si>
  <si>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</si>
  <si>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</si>
  <si>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</si>
  <si>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</si>
  <si>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</si>
  <si>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</si>
  <si>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</si>
  <si>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</si>
  <si>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</si>
  <si>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</si>
  <si>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</si>
  <si>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</si>
  <si>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</si>
  <si>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</si>
  <si>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</si>
  <si>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</si>
  <si>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</si>
  <si>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</si>
  <si>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</si>
  <si>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</si>
  <si>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</si>
  <si>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</si>
  <si>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</si>
  <si>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</si>
  <si>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</si>
  <si>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</si>
  <si>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</si>
  <si>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</si>
  <si>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</si>
  <si>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</si>
  <si>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</si>
  <si>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</si>
  <si>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</si>
  <si>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</si>
  <si>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</si>
  <si>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</si>
  <si>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</si>
  <si>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</si>
  <si>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</si>
  <si>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</si>
  <si>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</si>
  <si>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</si>
  <si>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</si>
  <si>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</si>
  <si>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</si>
  <si>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</si>
  <si>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</si>
  <si>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</si>
  <si>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</si>
  <si>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</si>
  <si>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</si>
  <si>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</si>
  <si>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</si>
  <si>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</si>
  <si>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</si>
  <si>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</si>
  <si>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</si>
  <si>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</si>
  <si>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</si>
  <si>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</si>
  <si>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</si>
  <si>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</si>
  <si>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</si>
  <si>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</si>
  <si>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</si>
  <si>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</si>
  <si>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</si>
  <si>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</si>
  <si>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</si>
  <si>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</si>
  <si>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</si>
  <si>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</si>
  <si>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</si>
  <si>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</si>
  <si>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</si>
  <si>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</si>
  <si>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</si>
  <si>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</si>
  <si>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</si>
  <si>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</si>
  <si>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</si>
  <si>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</si>
  <si>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</si>
  <si>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</si>
  <si>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</si>
  <si>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</si>
  <si>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</si>
  <si>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</si>
  <si>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</si>
  <si>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</si>
  <si>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</si>
  <si>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</si>
  <si>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</si>
  <si>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</si>
  <si>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</si>
  <si>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</si>
  <si>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</si>
  <si>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</si>
  <si>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</si>
  <si>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</si>
  <si>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</si>
  <si>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</si>
  <si>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</si>
  <si>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</si>
  <si>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</si>
  <si>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</si>
  <si>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</si>
  <si>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</si>
  <si>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</si>
  <si>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</si>
  <si>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</si>
  <si>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</si>
  <si>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</si>
  <si>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</si>
  <si>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</si>
  <si>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</si>
  <si>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</si>
  <si>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</si>
  <si>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</si>
  <si>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</si>
  <si>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</si>
  <si>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</si>
  <si>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</si>
  <si>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</si>
  <si>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</si>
  <si>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</si>
  <si>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</si>
  <si>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</si>
  <si>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</si>
  <si>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</si>
  <si>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</si>
  <si>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</si>
  <si>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</si>
  <si>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</si>
  <si>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</si>
  <si>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</si>
  <si>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</si>
  <si>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</si>
  <si>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</si>
  <si>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</si>
  <si>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</si>
  <si>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</si>
  <si>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</si>
  <si>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</si>
  <si>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</si>
  <si>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</si>
  <si>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</si>
  <si>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</si>
  <si>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</si>
  <si>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</si>
  <si>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</si>
  <si>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</si>
  <si>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</si>
  <si>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</si>
  <si>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</si>
  <si>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</si>
  <si>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</si>
  <si>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</si>
  <si>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</si>
  <si>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</si>
  <si>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</si>
  <si>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</si>
  <si>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</si>
  <si>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</si>
  <si>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</si>
  <si>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</si>
  <si>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</si>
  <si>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</si>
  <si>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</si>
  <si>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</si>
  <si>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</si>
  <si>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</si>
  <si>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</si>
  <si>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</si>
  <si>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</si>
  <si>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</si>
  <si>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</si>
  <si>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</si>
  <si>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</si>
  <si>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</si>
  <si>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</si>
  <si>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</si>
  <si>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</si>
  <si>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</si>
  <si>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</si>
  <si>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</si>
  <si>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</si>
  <si>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</si>
  <si>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</si>
  <si>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</si>
  <si>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</si>
  <si>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</si>
  <si>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</si>
  <si>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</si>
  <si>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</si>
  <si>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</si>
  <si>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</si>
  <si>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</si>
  <si>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</si>
  <si>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</si>
  <si>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</si>
  <si>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</si>
  <si>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</si>
  <si>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</si>
  <si>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</si>
  <si>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</si>
  <si>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</si>
  <si>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</si>
  <si>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</si>
  <si>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</si>
  <si>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</si>
  <si>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</si>
  <si>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</si>
  <si>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</si>
  <si>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</si>
  <si>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</si>
  <si>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</si>
  <si>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</si>
  <si>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</si>
  <si>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</si>
  <si>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</si>
  <si>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</si>
  <si>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</si>
  <si>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</si>
  <si>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</si>
  <si>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</si>
  <si>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</si>
  <si>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</si>
  <si>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</si>
  <si>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</si>
  <si>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</si>
  <si>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</si>
  <si>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</si>
  <si>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</si>
  <si>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</si>
  <si>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</si>
  <si>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</si>
  <si>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</si>
  <si>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</si>
  <si>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</si>
  <si>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</si>
  <si>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</si>
  <si>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</si>
  <si>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</si>
  <si>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</si>
  <si>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</si>
  <si>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</si>
  <si>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</si>
  <si>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</si>
  <si>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</si>
  <si>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</si>
  <si>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</si>
  <si>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</si>
  <si>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</si>
  <si>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</si>
  <si>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</si>
  <si>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</si>
  <si>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</si>
  <si>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</si>
  <si>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</si>
  <si>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</si>
  <si>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</si>
  <si>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</si>
  <si>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</si>
  <si>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</si>
  <si>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</si>
  <si>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</si>
  <si>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</si>
  <si>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</si>
  <si>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</si>
  <si>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</si>
  <si>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</si>
  <si>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</si>
  <si>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</si>
  <si>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</si>
  <si>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</si>
  <si>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</si>
  <si>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</si>
  <si>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</si>
  <si>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</si>
  <si>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</si>
  <si>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</si>
  <si>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</si>
  <si>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</si>
  <si>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</si>
  <si>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</si>
  <si>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</si>
  <si>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</si>
  <si>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</si>
  <si>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</si>
  <si>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</si>
  <si>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</si>
  <si>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</si>
  <si>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</si>
  <si>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</si>
  <si>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</si>
  <si>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</si>
  <si>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</si>
  <si>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</si>
  <si>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</si>
  <si>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</si>
  <si>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</si>
  <si>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</si>
  <si>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</si>
  <si>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</si>
  <si>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</si>
  <si>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</si>
  <si>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</si>
  <si>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</si>
  <si>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</si>
  <si>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</si>
  <si>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</si>
  <si>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</si>
  <si>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</si>
  <si>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</si>
  <si>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</si>
  <si>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</si>
  <si>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</si>
  <si>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</si>
  <si>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</si>
  <si>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</si>
  <si>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</si>
  <si>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</si>
  <si>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</si>
  <si>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</si>
  <si>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</si>
  <si>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</si>
  <si>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</si>
  <si>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</si>
  <si>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</si>
  <si>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</si>
  <si>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</si>
  <si>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</si>
  <si>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</si>
  <si>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</si>
  <si>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</si>
  <si>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</si>
  <si>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</si>
  <si>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</si>
  <si>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</si>
  <si>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</si>
  <si>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</si>
  <si>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</si>
  <si>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</si>
  <si>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</si>
  <si>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</si>
  <si>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</si>
  <si>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</si>
  <si>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</si>
  <si>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</si>
  <si>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</si>
  <si>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</si>
  <si>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</si>
  <si>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</si>
  <si>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</si>
  <si>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</si>
  <si>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</si>
  <si>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</si>
  <si>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</si>
  <si>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</si>
  <si>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</si>
  <si>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</si>
  <si>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</si>
  <si>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</si>
  <si>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</si>
  <si>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</si>
  <si>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</si>
  <si>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</si>
  <si>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</si>
  <si>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</si>
  <si>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</si>
  <si>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</si>
  <si>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</si>
  <si>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</si>
  <si>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</si>
  <si>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</si>
  <si>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</si>
  <si>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</si>
  <si>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</si>
  <si>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</si>
  <si>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</si>
  <si>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</si>
  <si>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</si>
  <si>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</si>
  <si>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</si>
  <si>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</si>
  <si>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</si>
  <si>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</si>
  <si>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</si>
  <si>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</si>
  <si>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</si>
  <si>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</si>
  <si>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</si>
  <si>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</si>
  <si>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</si>
  <si>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</si>
  <si>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</si>
  <si>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</si>
  <si>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</si>
  <si>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</si>
  <si>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</si>
  <si>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</si>
  <si>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</si>
  <si>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</si>
  <si>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</si>
  <si>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</si>
  <si>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</si>
  <si>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</si>
  <si>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</si>
  <si>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</si>
  <si>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</si>
  <si>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</si>
  <si>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</si>
  <si>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</si>
  <si>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</si>
  <si>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</si>
  <si>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</si>
  <si>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</si>
  <si>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</si>
  <si>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</si>
  <si>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</si>
  <si>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</si>
  <si>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</si>
  <si>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</si>
  <si>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</si>
  <si>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</si>
  <si>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</si>
  <si>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</si>
  <si>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</si>
  <si>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</si>
  <si>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</si>
  <si>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</si>
  <si>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</si>
  <si>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</si>
  <si>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</si>
  <si>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</si>
  <si>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</si>
  <si>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</si>
  <si>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</si>
  <si>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</si>
  <si>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</si>
  <si>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</si>
  <si>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</si>
  <si>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</si>
  <si>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</si>
  <si>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</si>
  <si>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</si>
  <si>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</si>
  <si>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</si>
  <si>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</si>
  <si>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</si>
  <si>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</si>
  <si>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</si>
  <si>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</si>
  <si>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</si>
  <si>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</si>
  <si>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</si>
  <si>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</si>
  <si>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</si>
  <si>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</si>
  <si>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</si>
  <si>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</si>
  <si>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</si>
  <si>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</si>
  <si>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</si>
  <si>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</si>
  <si>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</si>
  <si>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</si>
  <si>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</si>
  <si>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</si>
  <si>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</si>
  <si>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</si>
  <si>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</si>
  <si>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</si>
  <si>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</si>
  <si>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</si>
  <si>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</si>
  <si>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</si>
  <si>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</si>
  <si>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</si>
  <si>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</si>
  <si>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</si>
  <si>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</si>
  <si>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</si>
  <si>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</si>
  <si>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</si>
  <si>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</si>
  <si>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</si>
  <si>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</si>
  <si>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</si>
  <si>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</si>
  <si>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</si>
  <si>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</si>
  <si>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</si>
  <si>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</si>
  <si>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</si>
  <si>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</si>
  <si>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</si>
  <si>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</si>
  <si>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</si>
  <si>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</si>
  <si>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</si>
  <si>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</si>
  <si>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</si>
  <si>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</si>
  <si>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</si>
  <si>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</si>
  <si>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</si>
  <si>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</si>
  <si>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</si>
  <si>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</si>
  <si>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</si>
  <si>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</si>
  <si>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</si>
  <si>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</si>
  <si>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</si>
  <si>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</si>
  <si>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</si>
  <si>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</si>
  <si>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</si>
  <si>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</si>
  <si>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</si>
  <si>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</si>
  <si>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</si>
  <si>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</si>
  <si>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</si>
  <si>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</si>
  <si>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</si>
  <si>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</si>
  <si>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</si>
  <si>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</si>
  <si>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</si>
  <si>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</si>
  <si>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</si>
  <si>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</si>
  <si>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</si>
  <si>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</si>
  <si>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</si>
  <si>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</si>
  <si>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</si>
  <si>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</si>
  <si>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</si>
  <si>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</si>
  <si>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</si>
  <si>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</si>
  <si>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</si>
  <si>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</si>
  <si>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</si>
  <si>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</si>
  <si>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</si>
  <si>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</si>
  <si>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</si>
  <si>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</si>
  <si>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</si>
  <si>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</si>
  <si>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</si>
  <si>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</si>
  <si>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</si>
  <si>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</si>
  <si>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</si>
  <si>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</si>
  <si>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</si>
  <si>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</si>
  <si>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</si>
  <si>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</si>
  <si>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</si>
  <si>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</si>
  <si>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</si>
  <si>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</si>
  <si>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</si>
  <si>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</si>
  <si>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</si>
  <si>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</si>
  <si>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</si>
  <si>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</si>
  <si>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</si>
  <si>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</si>
  <si>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</si>
  <si>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</si>
  <si>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</si>
  <si>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</si>
  <si>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</si>
  <si>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</si>
  <si>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</si>
  <si>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</si>
  <si>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</si>
  <si>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</si>
  <si>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</si>
  <si>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</si>
  <si>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</si>
  <si>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</si>
  <si>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</si>
  <si>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</si>
  <si>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</si>
  <si>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</si>
  <si>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</si>
  <si>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</si>
  <si>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</si>
  <si>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</si>
  <si>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</si>
  <si>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</si>
  <si>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</si>
  <si>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</si>
  <si>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</si>
  <si>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</si>
  <si>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</si>
  <si>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</si>
  <si>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</si>
  <si>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</si>
  <si>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</si>
  <si>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</si>
  <si>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</si>
  <si>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</si>
  <si>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</si>
  <si>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</si>
  <si>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</si>
  <si>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</si>
  <si>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</si>
  <si>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</si>
  <si>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</si>
  <si>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</si>
  <si>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</si>
  <si>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</si>
  <si>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</si>
  <si>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</si>
  <si>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</si>
  <si>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</si>
  <si>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</si>
  <si>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</si>
  <si>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</si>
  <si>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</si>
  <si>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</si>
  <si>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</si>
  <si>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</si>
  <si>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</si>
  <si>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</si>
  <si>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</si>
  <si>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</si>
  <si>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</si>
  <si>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</si>
  <si>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</si>
  <si>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</si>
  <si>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</si>
  <si>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</si>
  <si>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</si>
  <si>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</si>
  <si>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</si>
  <si>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</si>
  <si>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</si>
  <si>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</si>
  <si>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</si>
  <si>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</si>
  <si>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</si>
  <si>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</si>
  <si>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</si>
  <si>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</si>
  <si>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</si>
  <si>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</si>
  <si>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</si>
  <si>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</si>
  <si>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</si>
  <si>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</si>
  <si>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</si>
  <si>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</si>
  <si>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</si>
  <si>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</si>
  <si>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</si>
  <si>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</si>
  <si>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</si>
  <si>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</si>
  <si>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</si>
  <si>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</si>
  <si>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</si>
  <si>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</si>
  <si>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</si>
  <si>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</si>
  <si>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</si>
  <si>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</si>
  <si>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</si>
  <si>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</si>
  <si>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</si>
  <si>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</si>
  <si>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</si>
  <si>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</si>
  <si>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</si>
  <si>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</si>
  <si>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</si>
  <si>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</si>
  <si>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</si>
  <si>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</si>
  <si>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</si>
  <si>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</si>
  <si>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</si>
  <si>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</si>
  <si>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</si>
  <si>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</si>
  <si>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</si>
  <si>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</si>
  <si>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</si>
  <si>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</si>
  <si>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</si>
  <si>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</si>
  <si>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</si>
  <si>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</si>
  <si>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</si>
  <si>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</si>
  <si>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</si>
  <si>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</si>
  <si>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</si>
  <si>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</si>
  <si>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</si>
  <si>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</si>
  <si>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</si>
  <si>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</si>
  <si>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</si>
  <si>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</si>
  <si>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</si>
  <si>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</si>
  <si>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</si>
  <si>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</si>
  <si>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</si>
  <si>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</si>
  <si>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</si>
  <si>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</si>
  <si>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</si>
  <si>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</si>
  <si>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</si>
  <si>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</si>
  <si>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</si>
  <si>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</si>
  <si>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</si>
  <si>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</si>
  <si>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</si>
  <si>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</si>
  <si>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</si>
  <si>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</si>
  <si>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</si>
  <si>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</si>
  <si>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</si>
  <si>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</si>
  <si>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</si>
  <si>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</si>
  <si>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</si>
  <si>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</si>
  <si>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</si>
  <si>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</si>
  <si>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</si>
  <si>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</si>
  <si>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</si>
  <si>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</si>
  <si>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</si>
  <si>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</si>
  <si>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</si>
  <si>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</si>
  <si>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</si>
  <si>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</si>
  <si>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</si>
  <si>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</si>
  <si>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</si>
  <si>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</si>
  <si>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</si>
  <si>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</si>
  <si>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</si>
  <si>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</si>
  <si>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</si>
  <si>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</si>
  <si>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</si>
  <si>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</si>
  <si>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</si>
  <si>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</si>
  <si>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</si>
  <si>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</si>
  <si>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</si>
  <si>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</si>
  <si>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</si>
  <si>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</si>
  <si>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</si>
  <si>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</si>
  <si>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</si>
  <si>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</si>
  <si>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</si>
  <si>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</si>
  <si>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</si>
  <si>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</si>
  <si>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</si>
  <si>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</si>
  <si>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</si>
  <si>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</si>
  <si>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</si>
  <si>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</si>
  <si>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</si>
  <si>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</si>
  <si>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</si>
  <si>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</si>
  <si>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</si>
  <si>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</si>
  <si>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</si>
  <si>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</si>
  <si>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</si>
  <si>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</si>
  <si>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</si>
  <si>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</si>
  <si>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</si>
  <si>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</si>
  <si>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</si>
  <si>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</si>
  <si>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</si>
  <si>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</si>
  <si>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</si>
  <si>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</si>
  <si>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</si>
  <si>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</si>
  <si>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</si>
  <si>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</si>
  <si>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</si>
  <si>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</si>
  <si>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</si>
  <si>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</si>
  <si>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</si>
  <si>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</si>
  <si>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</si>
  <si>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</si>
  <si>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</si>
  <si>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</si>
  <si>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</si>
  <si>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</si>
  <si>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</si>
  <si>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</si>
  <si>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</si>
  <si>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</si>
  <si>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</si>
  <si>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</si>
  <si>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</si>
  <si>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</si>
  <si>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</si>
  <si>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</si>
  <si>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</si>
  <si>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</si>
  <si>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</si>
  <si>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</si>
  <si>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</si>
  <si>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</si>
  <si>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</si>
  <si>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</si>
  <si>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</si>
  <si>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</si>
  <si>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</si>
  <si>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</si>
  <si>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</si>
  <si>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</si>
  <si>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</si>
  <si>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</si>
  <si>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</si>
  <si>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</si>
  <si>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</si>
  <si>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</si>
  <si>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</si>
  <si>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</si>
  <si>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</si>
  <si>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</si>
  <si>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</si>
  <si>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</si>
  <si>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</si>
  <si>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</si>
  <si>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</si>
  <si>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</si>
  <si>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</si>
  <si>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</si>
  <si>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</si>
  <si>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</si>
  <si>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</si>
  <si>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</si>
  <si>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</si>
  <si>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</si>
  <si>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</si>
  <si>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</si>
  <si>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</si>
  <si>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</si>
  <si>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</si>
  <si>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</si>
  <si>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</si>
  <si>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</si>
  <si>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</si>
  <si>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</si>
  <si>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</si>
  <si>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</si>
  <si>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</si>
  <si>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</si>
  <si>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</si>
  <si>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</si>
  <si>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</si>
  <si>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</si>
  <si>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</si>
  <si>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</si>
  <si>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</si>
  <si>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</si>
  <si>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</si>
  <si>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</si>
  <si>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</si>
  <si>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</si>
  <si>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</si>
  <si>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</si>
  <si>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</si>
  <si>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</si>
  <si>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</si>
  <si>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</si>
  <si>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</si>
  <si>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</si>
  <si>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</si>
  <si>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</si>
  <si>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</si>
  <si>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</si>
  <si>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</si>
  <si>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</si>
  <si>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</si>
  <si>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</si>
  <si>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</si>
  <si>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</si>
  <si>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</si>
  <si>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</si>
  <si>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</si>
  <si>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</si>
  <si>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</si>
  <si>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</si>
  <si>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</si>
  <si>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</si>
  <si>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</si>
  <si>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</si>
  <si>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</si>
  <si>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</si>
  <si>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</si>
  <si>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</si>
  <si>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</si>
  <si>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</si>
  <si>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</si>
  <si>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</si>
  <si>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</si>
  <si>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</si>
  <si>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</si>
  <si>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</si>
  <si>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</si>
  <si>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</si>
  <si>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</si>
  <si>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</si>
  <si>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</si>
  <si>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</si>
  <si>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</si>
  <si>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</si>
  <si>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</si>
  <si>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</si>
  <si>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</si>
  <si>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</si>
  <si>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</si>
  <si>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</si>
  <si>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</si>
  <si>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</si>
  <si>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</si>
  <si>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</si>
  <si>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</si>
  <si>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</si>
  <si>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</si>
  <si>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</si>
  <si>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</si>
  <si>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</si>
  <si>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</si>
  <si>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</si>
  <si>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</si>
  <si>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</si>
  <si>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</si>
  <si>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</si>
  <si>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</si>
  <si>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</si>
  <si>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</si>
  <si>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</si>
  <si>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</si>
  <si>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</si>
  <si>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</si>
  <si>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</si>
  <si>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</si>
  <si>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</si>
  <si>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</si>
  <si>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</si>
  <si>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</si>
  <si>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</si>
  <si>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</si>
  <si>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</si>
  <si>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</si>
  <si>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</si>
  <si>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</si>
  <si>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</si>
  <si>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</si>
  <si>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</si>
  <si>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</si>
  <si>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</si>
  <si>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</si>
  <si>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</si>
  <si>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</si>
  <si>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</si>
  <si>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</si>
  <si>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</si>
  <si>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</si>
  <si>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</si>
  <si>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</si>
  <si>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</si>
  <si>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</si>
  <si>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</si>
  <si>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</si>
  <si>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</si>
  <si>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</si>
  <si>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</si>
  <si>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</si>
  <si>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</si>
  <si>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</si>
  <si>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</si>
  <si>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</si>
  <si>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</si>
  <si>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</si>
  <si>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</si>
  <si>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</si>
  <si>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</si>
  <si>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</si>
  <si>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</si>
  <si>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</si>
  <si>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</si>
  <si>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</si>
  <si>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</si>
  <si>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</si>
  <si>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</si>
  <si>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</si>
  <si>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</si>
  <si>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</si>
  <si>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</si>
  <si>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</si>
  <si>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</si>
  <si>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</si>
  <si>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</si>
  <si>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</si>
  <si>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</si>
  <si>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</si>
  <si>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</si>
  <si>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</si>
  <si>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</si>
  <si>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</si>
  <si>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</si>
  <si>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</si>
  <si>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</si>
  <si>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</si>
  <si>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</si>
  <si>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</si>
  <si>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</si>
  <si>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</si>
  <si>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</si>
  <si>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</si>
  <si>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</si>
  <si>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</si>
  <si>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</si>
  <si>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</si>
  <si>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</si>
  <si>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</si>
  <si>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</si>
  <si>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</si>
  <si>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</si>
  <si>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</si>
  <si>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</si>
  <si>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</si>
  <si>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</si>
  <si>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</si>
  <si>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</si>
  <si>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</si>
  <si>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</si>
  <si>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</si>
  <si>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</si>
  <si>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</si>
  <si>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</si>
  <si>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</si>
  <si>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</si>
  <si>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</si>
  <si>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</si>
  <si>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</si>
  <si>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</si>
  <si>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</si>
  <si>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</si>
  <si>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</si>
  <si>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</si>
  <si>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</si>
  <si>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</si>
  <si>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</si>
  <si>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</si>
  <si>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</si>
  <si>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</si>
  <si>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</si>
  <si>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</si>
  <si>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</si>
  <si>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</si>
  <si>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</si>
  <si>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</si>
  <si>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</si>
  <si>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</si>
  <si>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</si>
  <si>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</si>
  <si>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</si>
  <si>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</si>
  <si>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</si>
  <si>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</si>
  <si>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</si>
  <si>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</si>
  <si>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</si>
  <si>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</si>
  <si>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</si>
  <si>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</si>
  <si>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</si>
  <si>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</si>
  <si>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</si>
  <si>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</si>
  <si>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</si>
  <si>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</si>
  <si>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</si>
  <si>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</si>
  <si>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</si>
  <si>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</si>
  <si>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</si>
  <si>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</si>
  <si>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</si>
  <si>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</si>
  <si>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</si>
  <si>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</si>
  <si>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</si>
  <si>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</si>
  <si>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</si>
  <si>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</si>
  <si>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</si>
  <si>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</si>
  <si>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</si>
  <si>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</si>
  <si>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</si>
  <si>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</si>
  <si>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</si>
  <si>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</si>
  <si>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</si>
  <si>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</si>
  <si>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</si>
  <si>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</si>
  <si>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</si>
  <si>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</si>
  <si>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</si>
  <si>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</si>
  <si>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</si>
  <si>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</si>
  <si>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</si>
  <si>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</si>
  <si>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</si>
  <si>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</si>
  <si>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</si>
  <si>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</si>
  <si>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</si>
  <si>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</si>
  <si>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</si>
  <si>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</si>
  <si>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</si>
  <si>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</si>
  <si>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</si>
  <si>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</si>
  <si>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</si>
  <si>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</si>
  <si>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</si>
  <si>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</si>
  <si>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</si>
  <si>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</si>
  <si>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</si>
  <si>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</si>
  <si>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</si>
  <si>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</si>
  <si>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</si>
  <si>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</si>
  <si>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</si>
  <si>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</si>
  <si>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</si>
  <si>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</si>
  <si>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</si>
  <si>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</si>
  <si>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</si>
  <si>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</si>
  <si>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</si>
  <si>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</si>
  <si>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</si>
  <si>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</si>
  <si>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</si>
  <si>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</si>
  <si>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</si>
  <si>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</si>
  <si>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</si>
  <si>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</si>
  <si>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</si>
  <si>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</si>
  <si>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</si>
  <si>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</si>
  <si>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</si>
  <si>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</si>
  <si>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</si>
  <si>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</si>
  <si>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</si>
  <si>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</si>
  <si>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</si>
  <si>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</si>
  <si>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</si>
  <si>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</si>
  <si>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</si>
  <si>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</si>
  <si>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</si>
  <si>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</si>
  <si>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</si>
  <si>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</si>
  <si>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</si>
  <si>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</si>
  <si>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</si>
  <si>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</si>
  <si>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</si>
  <si>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</si>
  <si>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</si>
  <si>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</si>
  <si>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</si>
  <si>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</si>
  <si>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</si>
  <si>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</si>
  <si>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</si>
  <si>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</si>
  <si>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</si>
  <si>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</si>
  <si>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</si>
  <si>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</si>
  <si>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</si>
  <si>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</si>
  <si>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</si>
  <si>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</si>
  <si>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</si>
  <si>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</si>
  <si>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</si>
  <si>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</si>
  <si>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</si>
  <si>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</si>
  <si>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</si>
  <si>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</si>
  <si>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</si>
  <si>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</si>
  <si>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</si>
  <si>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</si>
  <si>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</si>
  <si>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</si>
  <si>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</si>
  <si>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</si>
  <si>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</si>
  <si>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</si>
  <si>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</si>
  <si>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</si>
  <si>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</si>
  <si>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</si>
  <si>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</si>
  <si>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</si>
  <si>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</si>
  <si>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</si>
  <si>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</si>
  <si>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</si>
  <si>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</si>
  <si>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</si>
  <si>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</si>
  <si>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</si>
  <si>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</si>
  <si>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</si>
  <si>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</si>
  <si>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</si>
  <si>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</si>
  <si>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</si>
  <si>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</si>
  <si>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</si>
  <si>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</si>
  <si>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</si>
  <si>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</si>
  <si>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</si>
  <si>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</si>
  <si>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</si>
  <si>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</si>
  <si>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</si>
  <si>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</si>
  <si>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</si>
  <si>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</si>
  <si>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</si>
  <si>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</si>
  <si>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</si>
  <si>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</si>
  <si>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</si>
  <si>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</si>
  <si>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</si>
  <si>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</si>
  <si>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</si>
  <si>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</si>
  <si>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</si>
  <si>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</si>
  <si>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</si>
  <si>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</si>
  <si>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</si>
  <si>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</si>
  <si>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</si>
  <si>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</si>
  <si>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</si>
  <si>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</si>
  <si>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</si>
  <si>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</si>
  <si>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</si>
  <si>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</si>
  <si>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</si>
  <si>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</si>
  <si>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</si>
  <si>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</si>
  <si>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</si>
  <si>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</si>
  <si>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</si>
  <si>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</si>
  <si>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</si>
  <si>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</si>
  <si>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</si>
  <si>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</si>
  <si>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</si>
  <si>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</si>
  <si>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</si>
  <si>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</si>
  <si>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</si>
  <si>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</si>
  <si>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</si>
  <si>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</si>
  <si>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</si>
  <si>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</si>
  <si>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</si>
  <si>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</si>
  <si>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</si>
  <si>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</si>
  <si>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</si>
  <si>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</si>
  <si>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</si>
  <si>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</si>
  <si>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</si>
  <si>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</si>
  <si>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</si>
  <si>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</si>
  <si>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</si>
  <si>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</si>
  <si>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</si>
  <si>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</si>
  <si>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</si>
  <si>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</si>
  <si>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</si>
  <si>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</si>
  <si>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</si>
  <si>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</si>
  <si>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</si>
  <si>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</si>
  <si>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</si>
  <si>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</si>
  <si>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</si>
  <si>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</si>
  <si>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</si>
  <si>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</si>
  <si>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</si>
  <si>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</si>
  <si>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</si>
  <si>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</si>
  <si>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</si>
  <si>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</si>
  <si>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</si>
  <si>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</si>
  <si>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</si>
  <si>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</si>
  <si>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</si>
  <si>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</si>
  <si>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</si>
  <si>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</si>
  <si>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</si>
  <si>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</si>
  <si>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</si>
  <si>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</si>
  <si>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</si>
  <si>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</si>
  <si>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</si>
  <si>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</si>
  <si>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</si>
  <si>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</si>
  <si>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</si>
  <si>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</si>
  <si>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</si>
  <si>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</si>
  <si>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</si>
  <si>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</si>
  <si>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</si>
  <si>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</si>
  <si>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</si>
  <si>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</si>
  <si>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</si>
  <si>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</si>
  <si>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</si>
  <si>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</si>
  <si>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</si>
  <si>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</si>
  <si>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</si>
  <si>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</si>
  <si>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</si>
  <si>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</si>
  <si>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</si>
  <si>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</si>
  <si>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</si>
  <si>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</si>
  <si>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</si>
  <si>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</si>
  <si>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</si>
  <si>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</si>
  <si>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</si>
  <si>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</si>
  <si>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</si>
  <si>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</si>
  <si>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</si>
  <si>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</si>
  <si>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</si>
  <si>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</si>
  <si>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</si>
  <si>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</si>
  <si>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</si>
  <si>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</si>
  <si>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</si>
  <si>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</si>
  <si>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</si>
  <si>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</si>
  <si>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</si>
  <si>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</si>
  <si>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</si>
  <si>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</si>
  <si>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</si>
  <si>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</si>
  <si>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</si>
  <si>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</si>
  <si>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</si>
  <si>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</si>
  <si>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</si>
  <si>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</si>
  <si>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</si>
  <si>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</si>
  <si>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</si>
  <si>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</si>
  <si>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</si>
  <si>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</si>
  <si>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</si>
  <si>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</si>
  <si>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</si>
  <si>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</si>
  <si>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</si>
  <si>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</si>
  <si>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</si>
  <si>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</si>
  <si>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</si>
  <si>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</si>
  <si>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</si>
  <si>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</si>
  <si>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</si>
  <si>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</si>
  <si>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</si>
  <si>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</si>
  <si>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</si>
  <si>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</si>
  <si>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</si>
  <si>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</si>
  <si>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</si>
  <si>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</si>
  <si>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</si>
  <si>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</si>
  <si>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</si>
  <si>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</si>
  <si>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</si>
  <si>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</si>
  <si>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</si>
  <si>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</si>
  <si>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</si>
  <si>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</si>
  <si>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</si>
  <si>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</si>
  <si>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</si>
  <si>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</si>
  <si>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</si>
  <si>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</si>
  <si>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</si>
  <si>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</si>
  <si>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</si>
  <si>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</si>
  <si>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</si>
  <si>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</si>
  <si>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</si>
  <si>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</si>
  <si>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</si>
  <si>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</si>
  <si>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</si>
  <si>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</si>
  <si>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</si>
  <si>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</si>
  <si>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</si>
  <si>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</si>
  <si>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</si>
  <si>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</si>
  <si>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</si>
  <si>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</si>
  <si>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</si>
  <si>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</si>
  <si>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</si>
  <si>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</si>
  <si>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</si>
  <si>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</si>
  <si>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</si>
  <si>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</si>
  <si>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</si>
  <si>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</si>
  <si>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</si>
  <si>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</si>
  <si>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</si>
  <si>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</si>
  <si>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</si>
  <si>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</si>
  <si>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</si>
  <si>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</si>
  <si>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</si>
  <si>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</si>
  <si>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</si>
  <si>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</si>
  <si>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</si>
  <si>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</si>
  <si>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</si>
  <si>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</si>
  <si>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</si>
  <si>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</si>
  <si>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</si>
  <si>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</si>
  <si>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</si>
  <si>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</si>
  <si>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</si>
  <si>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</si>
  <si>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</si>
  <si>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</si>
  <si>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</si>
  <si>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</si>
  <si>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</si>
  <si>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</si>
  <si>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</si>
  <si>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</si>
  <si>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</si>
  <si>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</si>
  <si>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</si>
  <si>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</si>
  <si>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</si>
  <si>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</si>
  <si>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</si>
  <si>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</si>
  <si>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</si>
  <si>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</si>
  <si>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</si>
  <si>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</si>
  <si>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</si>
  <si>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</si>
  <si>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</si>
  <si>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</si>
  <si>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</si>
  <si>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</si>
  <si>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</si>
  <si>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</si>
  <si>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</si>
  <si>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</si>
  <si>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</si>
  <si>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</si>
  <si>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</si>
  <si>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</si>
  <si>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</si>
  <si>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</si>
  <si>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</si>
  <si>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</si>
  <si>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</si>
  <si>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</si>
  <si>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</si>
  <si>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</si>
  <si>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</si>
  <si>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</si>
  <si>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</si>
  <si>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</si>
  <si>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</si>
  <si>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</si>
  <si>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</si>
  <si>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</si>
  <si>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</si>
  <si>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</si>
  <si>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</si>
  <si>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</si>
  <si>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</si>
  <si>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</si>
  <si>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</si>
  <si>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</si>
  <si>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</si>
  <si>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</si>
  <si>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</si>
  <si>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</si>
  <si>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</si>
  <si>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</si>
  <si>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</si>
  <si>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</si>
  <si>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</si>
  <si>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</si>
  <si>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</si>
  <si>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</si>
  <si>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</si>
  <si>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</si>
  <si>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</si>
  <si>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</si>
  <si>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</si>
  <si>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</si>
  <si>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</si>
  <si>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</si>
  <si>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</si>
  <si>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</si>
  <si>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</si>
  <si>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</si>
  <si>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</si>
  <si>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</si>
  <si>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</si>
  <si>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</si>
  <si>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</si>
  <si>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</si>
  <si>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</si>
  <si>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</si>
  <si>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</si>
  <si>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</si>
  <si>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</si>
  <si>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</si>
  <si>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</si>
  <si>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</si>
  <si>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</si>
  <si>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</si>
  <si>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</si>
  <si>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</si>
  <si>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</si>
  <si>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</si>
  <si>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</si>
  <si>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</si>
  <si>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</si>
  <si>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</si>
  <si>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</si>
  <si>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</si>
  <si>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</si>
  <si>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</si>
  <si>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</si>
  <si>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</si>
  <si>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</si>
  <si>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</si>
  <si>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</si>
  <si>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</si>
  <si>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</si>
  <si>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</si>
  <si>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</si>
  <si>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</si>
  <si>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</si>
  <si>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</si>
  <si>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</si>
  <si>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</si>
  <si>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</si>
  <si>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</si>
  <si>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</si>
  <si>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</si>
  <si>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</si>
  <si>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</si>
  <si>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</si>
  <si>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</si>
  <si>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</si>
  <si>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</si>
  <si>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</si>
  <si>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</si>
  <si>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</si>
  <si>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</si>
  <si>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</si>
  <si>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</si>
  <si>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</si>
  <si>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</si>
  <si>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</si>
  <si>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</si>
  <si>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</si>
  <si>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</si>
  <si>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</si>
  <si>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</si>
  <si>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</si>
  <si>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</si>
  <si>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</si>
  <si>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</si>
  <si>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</si>
  <si>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</si>
  <si>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</si>
  <si>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</si>
  <si>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</si>
  <si>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</si>
  <si>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</si>
  <si>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</si>
  <si>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</si>
  <si>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</si>
  <si>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</si>
  <si>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</si>
  <si>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</si>
  <si>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</si>
  <si>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</si>
  <si>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</si>
  <si>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</si>
  <si>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</si>
  <si>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</si>
  <si>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</si>
  <si>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</si>
  <si>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</si>
  <si>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</si>
  <si>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</si>
  <si>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</si>
  <si>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</si>
  <si>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</si>
  <si>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</si>
  <si>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</si>
  <si>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</si>
  <si>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</si>
  <si>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</si>
  <si>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</si>
  <si>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</si>
  <si>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</si>
  <si>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</si>
  <si>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</si>
  <si>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</si>
  <si>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</si>
  <si>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</si>
  <si>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</si>
  <si>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</si>
  <si>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</si>
  <si>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</si>
  <si>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</si>
  <si>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</si>
  <si>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</si>
  <si>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</si>
  <si>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</si>
  <si>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</si>
  <si>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</si>
  <si>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</si>
  <si>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</si>
  <si>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</si>
  <si>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</si>
  <si>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</si>
  <si>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</si>
  <si>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</si>
  <si>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</si>
  <si>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</si>
  <si>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</si>
  <si>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</si>
  <si>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</si>
  <si>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</si>
  <si>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</si>
  <si>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</si>
  <si>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</si>
  <si>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</si>
  <si>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</si>
  <si>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</si>
  <si>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</si>
  <si>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</si>
  <si>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</si>
  <si>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</si>
  <si>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</si>
  <si>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</si>
  <si>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</si>
  <si>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</si>
  <si>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</si>
  <si>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</si>
  <si>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</si>
  <si>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</si>
  <si>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</si>
  <si>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</si>
  <si>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</si>
  <si>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</si>
  <si>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</si>
  <si>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</si>
  <si>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</si>
  <si>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</si>
  <si>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</si>
  <si>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</si>
  <si>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</si>
  <si>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</si>
  <si>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</si>
  <si>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</si>
  <si>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</si>
  <si>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</si>
  <si>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</si>
  <si>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</si>
  <si>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</si>
  <si>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</si>
  <si>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</si>
  <si>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</si>
  <si>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</si>
  <si>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</si>
  <si>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</si>
  <si>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</si>
  <si>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</si>
  <si>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</si>
  <si>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</si>
  <si>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</si>
  <si>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</si>
  <si>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</si>
  <si>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</si>
  <si>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</si>
  <si>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</si>
  <si>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</si>
  <si>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</si>
  <si>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</si>
  <si>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</si>
  <si>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</si>
  <si>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</si>
  <si>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</si>
  <si>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</si>
  <si>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</si>
  <si>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</si>
  <si>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</si>
  <si>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</si>
  <si>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</si>
  <si>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</si>
  <si>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</si>
  <si>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</si>
  <si>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</si>
  <si>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</si>
  <si>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</si>
  <si>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</si>
  <si>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</si>
  <si>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</si>
  <si>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</si>
  <si>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</si>
  <si>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</si>
  <si>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</si>
  <si>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</si>
  <si>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</si>
  <si>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</si>
  <si>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</si>
  <si>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</si>
  <si>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</si>
  <si>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</si>
  <si>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</si>
  <si>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</si>
  <si>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</si>
  <si>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</si>
  <si>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</si>
  <si>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</si>
  <si>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</si>
  <si>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</si>
  <si>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</si>
  <si>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</si>
  <si>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</si>
  <si>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</si>
  <si>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</si>
  <si>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</si>
  <si>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</si>
  <si>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</si>
  <si>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</si>
  <si>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</si>
  <si>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</si>
  <si>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</si>
  <si>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</si>
  <si>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</si>
  <si>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</si>
  <si>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</si>
  <si>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</si>
  <si>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</si>
  <si>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</si>
  <si>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</si>
  <si>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</si>
  <si>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</si>
  <si>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</si>
  <si>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</si>
  <si>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</si>
  <si>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</si>
  <si>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</si>
  <si>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</si>
  <si>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</si>
  <si>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</si>
  <si>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</si>
  <si>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</si>
  <si>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</si>
  <si>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</si>
  <si>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</si>
  <si>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</si>
  <si>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</si>
  <si>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</si>
  <si>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</si>
  <si>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</si>
  <si>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</si>
  <si>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</si>
  <si>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</si>
  <si>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</si>
  <si>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</si>
  <si>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</si>
  <si>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</si>
  <si>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</si>
  <si>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</si>
  <si>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</si>
  <si>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</si>
  <si>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</si>
  <si>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</si>
  <si>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</si>
  <si>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</si>
  <si>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</si>
  <si>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</si>
  <si>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</si>
  <si>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</si>
  <si>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</si>
  <si>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</si>
  <si>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</si>
  <si>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</si>
  <si>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</si>
  <si>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</si>
  <si>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</si>
  <si>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</si>
  <si>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</si>
  <si>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</si>
  <si>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</si>
  <si>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</si>
  <si>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</si>
  <si>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</si>
  <si>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</si>
  <si>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</si>
  <si>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</si>
  <si>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</si>
  <si>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</si>
  <si>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</si>
  <si>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</si>
  <si>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</si>
  <si>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</si>
  <si>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</si>
  <si>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</si>
  <si>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</si>
  <si>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</si>
  <si>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</si>
  <si>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</si>
  <si>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</si>
  <si>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</si>
  <si>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</si>
  <si>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</si>
  <si>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</si>
  <si>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</si>
  <si>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</si>
  <si>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</si>
  <si>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</si>
  <si>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</si>
  <si>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</si>
  <si>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</si>
  <si>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</si>
  <si>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</si>
  <si>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</si>
  <si>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</si>
  <si>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</si>
  <si>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</si>
  <si>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</si>
  <si>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</si>
  <si>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</si>
  <si>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</si>
  <si>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</si>
  <si>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</si>
  <si>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</si>
  <si>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</si>
  <si>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</si>
  <si>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</si>
  <si>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</si>
  <si>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</si>
  <si>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</si>
  <si>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</si>
  <si>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</si>
  <si>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</si>
  <si>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</si>
  <si>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</si>
  <si>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</si>
  <si>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</si>
  <si>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</si>
  <si>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</si>
  <si>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</si>
  <si>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</si>
  <si>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</si>
  <si>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</si>
  <si>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</si>
  <si>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</si>
  <si>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</si>
  <si>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</si>
  <si>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</si>
  <si>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</si>
  <si>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</si>
  <si>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</si>
  <si>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</si>
  <si>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</si>
  <si>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</si>
  <si>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</si>
  <si>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</si>
  <si>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</si>
  <si>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</si>
  <si>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</si>
  <si>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</si>
  <si>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</si>
  <si>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</si>
  <si>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</si>
  <si>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</si>
  <si>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</si>
  <si>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</si>
  <si>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</si>
  <si>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</si>
  <si>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</si>
  <si>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</si>
  <si>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</si>
  <si>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</si>
  <si>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</si>
  <si>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</si>
  <si>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</si>
  <si>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</si>
  <si>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</si>
  <si>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</si>
  <si>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</si>
  <si>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</si>
  <si>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</si>
  <si>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</si>
  <si>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</si>
  <si>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</si>
  <si>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</si>
  <si>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</si>
  <si>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</si>
  <si>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</si>
  <si>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</si>
  <si>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</si>
  <si>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</si>
  <si>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</si>
  <si>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</si>
  <si>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</si>
  <si>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</si>
  <si>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</si>
  <si>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</si>
  <si>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</si>
  <si>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</si>
  <si>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</si>
  <si>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</si>
  <si>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</si>
  <si>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</si>
  <si>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</si>
  <si>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</si>
  <si>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</si>
  <si>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</si>
  <si>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</si>
  <si>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</si>
  <si>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</si>
  <si>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</si>
  <si>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</si>
  <si>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</si>
  <si>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</si>
  <si>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</si>
  <si>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</si>
  <si>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</si>
  <si>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</si>
  <si>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</si>
  <si>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</si>
  <si>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</si>
  <si>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</si>
  <si>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</si>
  <si>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</si>
  <si>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</si>
  <si>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</si>
  <si>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</si>
  <si>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</si>
  <si>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</si>
  <si>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</si>
  <si>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</si>
  <si>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</si>
  <si>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</si>
  <si>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</si>
  <si>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</si>
  <si>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</si>
  <si>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</si>
  <si>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</si>
  <si>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</si>
  <si>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</si>
  <si>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</si>
  <si>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</si>
  <si>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</si>
  <si>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</si>
  <si>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</si>
  <si>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</si>
  <si>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</si>
  <si>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</si>
  <si>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</si>
  <si>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</si>
  <si>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</si>
  <si>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</si>
  <si>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</si>
  <si>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</si>
  <si>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</si>
  <si>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</si>
  <si>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</si>
  <si>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</si>
  <si>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</si>
  <si>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</si>
  <si>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</si>
  <si>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</si>
  <si>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</si>
  <si>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</si>
  <si>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</si>
  <si>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</si>
  <si>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</si>
  <si>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</si>
  <si>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</si>
  <si>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</si>
  <si>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</si>
  <si>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</si>
  <si>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</si>
  <si>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</si>
  <si>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</si>
  <si>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</si>
  <si>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</si>
  <si>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</si>
  <si>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</si>
  <si>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</si>
  <si>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</si>
  <si>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</si>
  <si>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</si>
  <si>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</si>
  <si>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</si>
  <si>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</si>
  <si>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</si>
  <si>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</si>
  <si>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</si>
  <si>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</si>
  <si>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</si>
  <si>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</si>
  <si>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</si>
  <si>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</si>
  <si>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</si>
  <si>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</si>
  <si>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</si>
  <si>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</si>
  <si>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</si>
  <si>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</si>
  <si>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</si>
  <si>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</si>
  <si>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</si>
  <si>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</si>
  <si>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</si>
  <si>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</si>
  <si>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</si>
  <si>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</si>
  <si>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</si>
  <si>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</si>
  <si>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</si>
  <si>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</si>
  <si>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</si>
  <si>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</si>
  <si>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</si>
  <si>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</si>
  <si>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</si>
  <si>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</si>
  <si>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</si>
  <si>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</si>
  <si>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</si>
  <si>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</si>
  <si>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</si>
  <si>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</si>
  <si>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</si>
  <si>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</si>
  <si>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</si>
  <si>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</si>
  <si>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</si>
  <si>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</si>
  <si>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</si>
  <si>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</si>
  <si>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</si>
  <si>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</si>
  <si>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</si>
  <si>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</si>
  <si>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</si>
  <si>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</si>
  <si>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</si>
  <si>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</si>
  <si>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</si>
  <si>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</si>
  <si>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</si>
  <si>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</si>
  <si>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</si>
  <si>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</si>
  <si>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</si>
  <si>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</si>
  <si>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</si>
  <si>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</si>
  <si>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</si>
  <si>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</si>
  <si>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</si>
  <si>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</si>
  <si>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</si>
  <si>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</si>
  <si>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</si>
  <si>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</si>
  <si>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</si>
  <si>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</si>
  <si>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</si>
  <si>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</si>
  <si>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</si>
  <si>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</si>
  <si>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</si>
  <si>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</si>
  <si>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</si>
  <si>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</si>
  <si>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</si>
  <si>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</si>
  <si>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</si>
  <si>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</si>
  <si>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</si>
  <si>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</si>
  <si>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</si>
  <si>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</si>
  <si>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</si>
  <si>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</si>
  <si>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</si>
  <si>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</si>
  <si>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</si>
  <si>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</si>
  <si>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</si>
  <si>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</si>
  <si>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</si>
  <si>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</si>
  <si>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</si>
  <si>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</si>
  <si>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</si>
  <si>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</si>
  <si>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</si>
  <si>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</si>
  <si>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</si>
  <si>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</si>
  <si>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</si>
  <si>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</si>
  <si>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</si>
  <si>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</si>
  <si>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</si>
  <si>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</si>
  <si>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</si>
  <si>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</si>
  <si>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</si>
  <si>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</si>
  <si>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</si>
  <si>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</si>
  <si>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</si>
  <si>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</si>
  <si>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</si>
  <si>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</si>
  <si>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</si>
  <si>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</si>
  <si>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</si>
  <si>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</si>
  <si>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</si>
  <si>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</si>
  <si>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</si>
  <si>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</si>
  <si>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</si>
  <si>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</si>
  <si>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</si>
  <si>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</si>
  <si>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</si>
  <si>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</si>
  <si>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</si>
  <si>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</si>
  <si>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</si>
  <si>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</si>
  <si>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</si>
  <si>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</si>
  <si>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</si>
  <si>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</si>
  <si>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</si>
  <si>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</si>
  <si>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</si>
  <si>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</si>
  <si>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</si>
  <si>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</si>
  <si>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</si>
  <si>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</si>
  <si>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</si>
  <si>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</si>
  <si>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</si>
  <si>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</si>
  <si>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</si>
  <si>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</si>
  <si>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</si>
  <si>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</si>
  <si>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</si>
  <si>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</si>
  <si>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</si>
  <si>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</si>
  <si>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</si>
  <si>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</si>
  <si>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</si>
  <si>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</si>
  <si>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</si>
  <si>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</si>
  <si>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</si>
  <si>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</si>
  <si>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</si>
  <si>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</si>
  <si>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</si>
  <si>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</si>
  <si>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</si>
  <si>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</si>
  <si>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</si>
  <si>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</si>
  <si>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</si>
  <si>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</si>
  <si>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</si>
  <si>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</si>
  <si>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</si>
  <si>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</si>
  <si>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</si>
  <si>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</si>
  <si>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</si>
  <si>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</si>
  <si>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</si>
  <si>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</si>
  <si>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</si>
  <si>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</si>
  <si>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</si>
  <si>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</si>
  <si>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</si>
  <si>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</si>
  <si>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</si>
  <si>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</si>
  <si>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</si>
  <si>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</si>
  <si>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</si>
  <si>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</si>
  <si>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</si>
  <si>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</si>
  <si>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</si>
  <si>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</si>
  <si>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</si>
  <si>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</si>
  <si>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</si>
  <si>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</si>
  <si>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</si>
  <si>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</si>
  <si>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</si>
  <si>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</si>
  <si>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</si>
  <si>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</si>
  <si>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</si>
  <si>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</si>
  <si>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</si>
  <si>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</si>
  <si>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</si>
  <si>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</si>
  <si>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</si>
  <si>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</si>
  <si>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</si>
  <si>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</si>
  <si>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</si>
  <si>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</si>
  <si>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</si>
  <si>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</si>
  <si>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</si>
  <si>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</si>
  <si>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</si>
  <si>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</si>
  <si>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</si>
  <si>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</si>
  <si>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</si>
  <si>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</si>
  <si>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</si>
  <si>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</si>
  <si>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</si>
  <si>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</si>
  <si>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</si>
  <si>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</si>
  <si>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</si>
  <si>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</si>
  <si>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</si>
  <si>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</si>
  <si>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</si>
  <si>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</si>
  <si>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</si>
  <si>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</si>
  <si>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</si>
  <si>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</si>
  <si>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</si>
  <si>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</si>
  <si>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</si>
  <si>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</si>
  <si>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</si>
  <si>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</si>
  <si>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</si>
  <si>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</si>
  <si>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</si>
  <si>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</si>
  <si>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</si>
  <si>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</si>
  <si>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</si>
  <si>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</si>
  <si>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</si>
  <si>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</si>
  <si>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</si>
  <si>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</si>
  <si>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</si>
  <si>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</si>
  <si>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</si>
  <si>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</si>
  <si>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</si>
  <si>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</si>
  <si>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</si>
  <si>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</si>
  <si>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</si>
  <si>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</si>
  <si>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</si>
  <si>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</si>
  <si>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</si>
  <si>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</si>
  <si>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</si>
  <si>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</si>
  <si>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</si>
  <si>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</si>
  <si>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</si>
  <si>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</si>
  <si>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</si>
  <si>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</si>
  <si>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</si>
  <si>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</si>
  <si>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</si>
  <si>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</si>
  <si>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</si>
  <si>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</si>
  <si>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</si>
  <si>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</si>
  <si>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</si>
  <si>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</si>
  <si>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</si>
  <si>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</si>
  <si>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</si>
  <si>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</si>
  <si>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</si>
  <si>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</si>
  <si>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</si>
  <si>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</si>
  <si>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</si>
  <si>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</si>
  <si>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</si>
  <si>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</si>
  <si>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</si>
  <si>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</si>
  <si>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</si>
  <si>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</si>
  <si>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</si>
  <si>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</si>
  <si>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</si>
  <si>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</si>
  <si>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</si>
  <si>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</si>
  <si>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</si>
  <si>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</si>
  <si>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</si>
  <si>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</si>
  <si>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</si>
  <si>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</si>
  <si>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</si>
  <si>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</si>
  <si>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</si>
  <si>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</si>
  <si>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</si>
  <si>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</si>
  <si>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</si>
  <si>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</si>
  <si>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</si>
  <si>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</si>
  <si>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</si>
  <si>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</si>
  <si>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</si>
  <si>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</si>
  <si>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</si>
  <si>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</si>
  <si>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</si>
  <si>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</si>
  <si>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</si>
  <si>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</si>
  <si>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</si>
  <si>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</si>
  <si>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</si>
  <si>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</si>
  <si>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</si>
  <si>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</si>
  <si>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</si>
  <si>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</si>
  <si>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</si>
  <si>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</si>
  <si>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</si>
  <si>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</si>
  <si>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</si>
  <si>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</si>
  <si>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</si>
  <si>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</si>
  <si>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</si>
  <si>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</si>
  <si>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</si>
  <si>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</si>
  <si>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</si>
  <si>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</si>
  <si>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</si>
  <si>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</si>
  <si>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</si>
  <si>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</si>
  <si>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</si>
  <si>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</si>
  <si>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</si>
  <si>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</si>
  <si>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</si>
  <si>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</si>
  <si>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</si>
  <si>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</si>
  <si>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</si>
  <si>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</si>
  <si>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</si>
  <si>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</si>
  <si>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</si>
  <si>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</si>
  <si>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</si>
  <si>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</si>
  <si>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</si>
  <si>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</si>
  <si>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</si>
  <si>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</si>
  <si>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</si>
  <si>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</si>
  <si>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</si>
  <si>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</si>
  <si>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</si>
  <si>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</si>
  <si>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</si>
  <si>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</si>
  <si>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</si>
  <si>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</si>
  <si>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</si>
  <si>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</si>
  <si>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</si>
  <si>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</si>
  <si>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</si>
  <si>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</si>
  <si>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</si>
  <si>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</si>
  <si>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</si>
  <si>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</si>
  <si>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</si>
  <si>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</si>
  <si>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</si>
  <si>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</si>
  <si>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</si>
  <si>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</si>
  <si>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</si>
  <si>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</si>
  <si>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</si>
  <si>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</si>
  <si>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</si>
  <si>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</si>
  <si>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</si>
  <si>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</si>
  <si>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</si>
  <si>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</si>
  <si>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</si>
  <si>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</si>
  <si>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</si>
  <si>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</si>
  <si>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</si>
  <si>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</si>
  <si>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</si>
  <si>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</si>
  <si>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</si>
  <si>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</si>
  <si>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</si>
  <si>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</si>
  <si>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</si>
  <si>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</si>
  <si>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</si>
  <si>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</si>
  <si>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</si>
  <si>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</si>
  <si>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</si>
  <si>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</si>
  <si>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</si>
  <si>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</si>
  <si>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</si>
  <si>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</si>
  <si>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</si>
  <si>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</si>
  <si>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</si>
  <si>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</si>
  <si>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</si>
  <si>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</si>
  <si>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</si>
  <si>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</si>
  <si>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</si>
  <si>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</si>
  <si>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</si>
  <si>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</si>
  <si>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</si>
  <si>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</si>
  <si>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</si>
  <si>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</si>
  <si>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</si>
  <si>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</si>
  <si>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</si>
  <si>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</si>
  <si>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</si>
  <si>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</si>
  <si>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</si>
  <si>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</si>
  <si>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</si>
  <si>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</si>
  <si>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</si>
  <si>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</si>
  <si>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</si>
  <si>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</si>
  <si>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</si>
  <si>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</si>
  <si>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</si>
  <si>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</si>
  <si>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</si>
  <si>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</si>
  <si>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</si>
  <si>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</si>
  <si>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</si>
  <si>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</si>
  <si>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</si>
  <si>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</si>
  <si>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</si>
  <si>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</si>
  <si>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</si>
  <si>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</si>
  <si>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</si>
  <si>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</si>
  <si>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</si>
  <si>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</si>
  <si>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</si>
  <si>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</si>
  <si>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</si>
  <si>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</si>
  <si>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</si>
  <si>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</si>
  <si>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</si>
  <si>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</si>
  <si>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</si>
  <si>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</si>
  <si>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</si>
  <si>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</si>
  <si>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</si>
  <si>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</si>
  <si>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</si>
  <si>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</si>
  <si>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</si>
  <si>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</si>
  <si>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</si>
  <si>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</si>
  <si>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</si>
  <si>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</si>
  <si>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</si>
  <si>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</si>
  <si>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</si>
  <si>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</si>
  <si>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</si>
  <si>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</si>
  <si>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</si>
  <si>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</si>
  <si>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</si>
  <si>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</si>
  <si>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</si>
  <si>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</si>
  <si>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</si>
  <si>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</si>
  <si>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</si>
  <si>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</si>
  <si>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</si>
  <si>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</si>
  <si>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</si>
  <si>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</si>
  <si>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</si>
  <si>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</si>
  <si>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</si>
  <si>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</si>
  <si>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</si>
  <si>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</si>
  <si>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</si>
  <si>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</si>
  <si>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</si>
  <si>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</si>
  <si>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</si>
  <si>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</si>
  <si>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</si>
  <si>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</si>
  <si>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</si>
  <si>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</si>
  <si>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</si>
  <si>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</si>
  <si>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</si>
  <si>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</si>
  <si>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</si>
  <si>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</si>
  <si>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</si>
  <si>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</si>
  <si>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</si>
  <si>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</si>
  <si>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</si>
  <si>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</si>
  <si>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</si>
  <si>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</si>
  <si>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</si>
  <si>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</si>
  <si>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</si>
  <si>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</si>
  <si>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</si>
  <si>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</si>
  <si>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</si>
  <si>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</si>
  <si>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</si>
  <si>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</si>
  <si>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</si>
  <si>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</si>
  <si>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</si>
  <si>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</si>
  <si>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</si>
  <si>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</si>
  <si>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</si>
  <si>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</si>
  <si>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</si>
  <si>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</si>
  <si>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</si>
  <si>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</si>
  <si>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</si>
  <si>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</si>
  <si>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</si>
  <si>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</si>
  <si>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</si>
  <si>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</si>
  <si>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</si>
  <si>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</si>
  <si>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</si>
  <si>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</si>
  <si>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</si>
  <si>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</si>
  <si>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</si>
  <si>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</si>
  <si>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</si>
  <si>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</si>
  <si>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</si>
  <si>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</si>
  <si>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</si>
  <si>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</si>
  <si>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</si>
  <si>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</si>
  <si>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</si>
  <si>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</si>
  <si>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</si>
  <si>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</si>
  <si>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</si>
  <si>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</si>
  <si>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</si>
  <si>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</si>
  <si>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</si>
  <si>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</si>
  <si>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</si>
  <si>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</si>
  <si>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</si>
  <si>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</si>
  <si>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</si>
  <si>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</si>
  <si>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</si>
  <si>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</si>
  <si>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</si>
  <si>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</si>
  <si>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</si>
  <si>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</si>
  <si>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</si>
  <si>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</si>
  <si>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</si>
  <si>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</si>
  <si>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</si>
  <si>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</si>
  <si>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</si>
  <si>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</si>
  <si>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</si>
  <si>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</si>
  <si>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</si>
  <si>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</si>
  <si>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</si>
  <si>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</si>
  <si>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</si>
  <si>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</si>
  <si>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</si>
  <si>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</si>
  <si>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</si>
  <si>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</si>
  <si>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</si>
  <si>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</si>
  <si>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</si>
  <si>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</si>
  <si>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</si>
  <si>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</si>
  <si>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</si>
  <si>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</si>
  <si>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</si>
  <si>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</si>
  <si>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</si>
  <si>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</si>
  <si>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</si>
  <si>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</si>
  <si>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</si>
  <si>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</si>
  <si>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</si>
  <si>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</si>
  <si>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</si>
  <si>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</si>
  <si>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</si>
  <si>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</si>
  <si>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</si>
  <si>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</si>
  <si>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</si>
  <si>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</si>
  <si>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</si>
  <si>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</si>
  <si>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</si>
  <si>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</si>
  <si>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</si>
  <si>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</si>
  <si>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</si>
  <si>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</si>
  <si>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</si>
  <si>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</si>
  <si>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</si>
  <si>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</si>
  <si>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</si>
  <si>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</si>
  <si>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</si>
  <si>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</si>
  <si>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</si>
  <si>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</si>
  <si>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</si>
  <si>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</si>
  <si>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</si>
  <si>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</si>
  <si>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</si>
  <si>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</si>
  <si>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</si>
  <si>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</si>
  <si>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</si>
  <si>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</si>
  <si>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</si>
  <si>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</si>
  <si>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</si>
  <si>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</si>
  <si>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</si>
  <si>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</si>
  <si>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</si>
  <si>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</si>
  <si>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</si>
  <si>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</si>
  <si>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</si>
  <si>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</si>
  <si>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</si>
  <si>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</si>
  <si>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</si>
  <si>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</si>
  <si>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</si>
  <si>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</si>
  <si>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</si>
  <si>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</si>
  <si>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</si>
  <si>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</si>
  <si>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</si>
  <si>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</si>
  <si>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</si>
  <si>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</si>
  <si>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</si>
  <si>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</si>
  <si>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</si>
  <si>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</si>
  <si>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</si>
  <si>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</si>
  <si>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</si>
  <si>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</si>
  <si>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</si>
  <si>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</si>
  <si>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</si>
  <si>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</si>
  <si>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</si>
  <si>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</si>
  <si>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</si>
  <si>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</si>
  <si>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</si>
  <si>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</si>
  <si>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</si>
  <si>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</si>
  <si>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</si>
  <si>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</si>
  <si>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</si>
  <si>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</si>
  <si>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</si>
  <si>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</si>
  <si>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</si>
  <si>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</si>
  <si>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</si>
  <si>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</si>
  <si>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</si>
  <si>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</si>
  <si>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</si>
  <si>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</si>
  <si>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</si>
  <si>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</si>
  <si>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</si>
  <si>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</si>
  <si>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</si>
  <si>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</si>
  <si>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</si>
  <si>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</si>
  <si>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</si>
  <si>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</si>
  <si>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</si>
  <si>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</si>
  <si>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</si>
  <si>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</si>
  <si>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</si>
  <si>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</si>
  <si>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</si>
  <si>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</si>
  <si>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</si>
  <si>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</si>
  <si>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</si>
  <si>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</si>
  <si>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</si>
  <si>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</si>
  <si>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</si>
  <si>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</si>
  <si>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</si>
  <si>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</si>
  <si>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</si>
  <si>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</si>
  <si>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</si>
  <si>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</si>
  <si>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</si>
  <si>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</si>
  <si>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</si>
  <si>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</si>
  <si>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</si>
  <si>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</si>
  <si>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</si>
  <si>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</si>
  <si>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</si>
  <si>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</si>
  <si>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</si>
  <si>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</si>
  <si>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</si>
  <si>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</si>
  <si>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</si>
  <si>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</si>
  <si>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</si>
  <si>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</si>
  <si>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</si>
  <si>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</si>
  <si>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</si>
  <si>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</si>
  <si>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</si>
  <si>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</si>
  <si>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</si>
  <si>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</si>
  <si>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</si>
  <si>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</si>
  <si>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</si>
  <si>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</si>
  <si>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</si>
  <si>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</si>
  <si>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</si>
  <si>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</si>
  <si>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</si>
  <si>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</si>
  <si>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</si>
  <si>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</si>
  <si>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</si>
  <si>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</si>
  <si>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</si>
  <si>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</si>
  <si>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</si>
  <si>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</si>
  <si>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</si>
  <si>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</si>
  <si>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</si>
  <si>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</si>
  <si>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</si>
  <si>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</si>
  <si>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</si>
  <si>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</si>
  <si>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</si>
  <si>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</si>
  <si>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</si>
  <si>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</si>
  <si>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</si>
  <si>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</si>
  <si>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</si>
  <si>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</si>
  <si>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</si>
  <si>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</si>
  <si>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</si>
  <si>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</si>
  <si>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</si>
  <si>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</si>
  <si>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</si>
  <si>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</si>
  <si>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</si>
  <si>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</si>
  <si>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</si>
  <si>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</si>
  <si>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</si>
  <si>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</si>
  <si>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</si>
  <si>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</si>
  <si>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</si>
  <si>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</si>
  <si>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</si>
  <si>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</si>
  <si>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</si>
  <si>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</si>
  <si>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</si>
  <si>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</si>
  <si>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</si>
  <si>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</si>
  <si>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</si>
  <si>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</si>
  <si>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</si>
  <si>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</si>
  <si>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</si>
  <si>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</si>
  <si>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</si>
  <si>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</si>
  <si>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</si>
  <si>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</si>
  <si>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</si>
  <si>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</si>
  <si>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</si>
  <si>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</si>
  <si>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</si>
  <si>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</si>
  <si>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</si>
  <si>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</si>
  <si>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</si>
  <si>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</si>
  <si>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</si>
  <si>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</si>
  <si>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</si>
  <si>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</si>
  <si>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</si>
  <si>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</si>
  <si>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</si>
  <si>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</si>
  <si>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</si>
  <si>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</si>
  <si>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</si>
  <si>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</si>
  <si>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</si>
  <si>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</si>
  <si>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</si>
  <si>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</si>
  <si>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</si>
  <si>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</si>
  <si>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</si>
  <si>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</si>
  <si>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</si>
  <si>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</si>
  <si>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</si>
  <si>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</si>
  <si>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</si>
  <si>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</si>
  <si>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</si>
  <si>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</si>
  <si>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</si>
  <si>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</si>
  <si>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</si>
  <si>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</si>
  <si>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</si>
  <si>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</si>
  <si>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</si>
  <si>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</si>
  <si>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</si>
  <si>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</si>
  <si>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</si>
  <si>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</si>
  <si>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</si>
  <si>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</si>
  <si>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</si>
  <si>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</si>
  <si>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</si>
  <si>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</si>
  <si>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</si>
  <si>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</si>
  <si>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</si>
  <si>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</si>
  <si>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</si>
  <si>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</si>
  <si>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</si>
  <si>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</si>
  <si>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</si>
  <si>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</si>
  <si>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</si>
  <si>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</si>
  <si>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</si>
  <si>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</si>
  <si>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</si>
  <si>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</si>
  <si>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</si>
  <si>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</si>
  <si>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</si>
  <si>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</si>
  <si>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</si>
  <si>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</si>
  <si>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</si>
  <si>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</si>
  <si>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</si>
  <si>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</si>
  <si>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</si>
  <si>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</si>
  <si>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</si>
  <si>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</si>
  <si>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</si>
  <si>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</si>
  <si>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</si>
  <si>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</si>
  <si>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</si>
  <si>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</si>
  <si>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</si>
  <si>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</si>
  <si>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</si>
  <si>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</si>
  <si>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</si>
  <si>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</si>
  <si>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</si>
  <si>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</si>
  <si>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</si>
  <si>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</si>
  <si>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</si>
  <si>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</si>
  <si>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</si>
  <si>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</si>
  <si>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</si>
  <si>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</si>
  <si>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</si>
  <si>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</si>
  <si>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</si>
  <si>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</si>
  <si>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</si>
  <si>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</si>
  <si>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</si>
  <si>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</si>
  <si>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</si>
  <si>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</si>
  <si>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</si>
  <si>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</si>
  <si>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</si>
  <si>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</si>
  <si>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</si>
  <si>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</si>
  <si>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</si>
  <si>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</si>
  <si>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</si>
  <si>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</si>
  <si>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</si>
  <si>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</si>
  <si>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</si>
  <si>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</si>
  <si>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</si>
  <si>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</si>
  <si>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</si>
  <si>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</si>
  <si>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</si>
  <si>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</si>
  <si>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</si>
  <si>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</si>
  <si>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</si>
  <si>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</si>
  <si>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</si>
  <si>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</si>
  <si>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</si>
  <si>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</si>
  <si>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</si>
  <si>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</si>
  <si>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</si>
  <si>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</si>
  <si>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</si>
  <si>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</si>
  <si>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</si>
  <si>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</si>
  <si>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</si>
  <si>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</si>
  <si>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</si>
  <si>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</si>
  <si>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</si>
  <si>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</si>
  <si>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</si>
  <si>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</si>
  <si>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</si>
  <si>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</si>
  <si>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</si>
  <si>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</si>
  <si>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</si>
  <si>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</si>
  <si>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</si>
  <si>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</si>
  <si>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</si>
  <si>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</si>
  <si>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</si>
  <si>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</si>
  <si>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</si>
  <si>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</si>
  <si>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</si>
  <si>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</si>
  <si>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</si>
  <si>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</si>
  <si>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</si>
  <si>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</si>
  <si>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</si>
  <si>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</si>
  <si>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</si>
  <si>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</si>
  <si>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</si>
  <si>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</si>
  <si>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</si>
  <si>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</si>
  <si>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</si>
  <si>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</si>
  <si>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</si>
  <si>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</si>
  <si>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</si>
  <si>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</si>
  <si>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</si>
  <si>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</si>
  <si>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</si>
  <si>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</si>
  <si>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</si>
  <si>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</si>
  <si>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</si>
  <si>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</si>
  <si>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</si>
  <si>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</si>
  <si>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</si>
  <si>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</si>
  <si>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</si>
  <si>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</si>
  <si>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</si>
  <si>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</si>
  <si>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</si>
  <si>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</si>
  <si>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</si>
  <si>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</si>
  <si>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</si>
  <si>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</si>
  <si>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</si>
  <si>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</si>
  <si>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</si>
  <si>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</si>
  <si>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</si>
  <si>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</si>
  <si>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</si>
  <si>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</si>
  <si>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</si>
  <si>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</si>
  <si>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</si>
  <si>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</si>
  <si>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</si>
  <si>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</si>
  <si>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</si>
  <si>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</si>
  <si>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</si>
  <si>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</si>
  <si>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</si>
  <si>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</si>
  <si>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</si>
  <si>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</si>
  <si>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</si>
  <si>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</si>
  <si>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</si>
  <si>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</si>
  <si>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</si>
  <si>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</si>
  <si>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</si>
  <si>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</si>
  <si>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</si>
  <si>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</si>
  <si>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</si>
  <si>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</si>
  <si>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</si>
  <si>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</si>
  <si>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</si>
  <si>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</si>
  <si>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</si>
  <si>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</si>
  <si>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</si>
  <si>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</si>
  <si>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</si>
  <si>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</si>
  <si>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</si>
  <si>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</si>
  <si>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</si>
  <si>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</si>
  <si>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</si>
  <si>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</si>
  <si>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</si>
  <si>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</si>
  <si>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</si>
  <si>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</si>
  <si>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</si>
  <si>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</si>
  <si>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</si>
  <si>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</si>
  <si>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</si>
  <si>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</si>
  <si>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</si>
  <si>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</si>
  <si>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</si>
  <si>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</si>
  <si>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</si>
  <si>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</si>
  <si>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</si>
  <si>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</si>
  <si>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</si>
  <si>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</si>
  <si>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</si>
  <si>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</si>
  <si>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</si>
  <si>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</si>
  <si>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</si>
  <si>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</si>
  <si>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</si>
  <si>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</si>
  <si>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</si>
  <si>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</si>
  <si>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</si>
  <si>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</si>
  <si>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</si>
  <si>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</si>
  <si>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</si>
  <si>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</si>
  <si>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</si>
  <si>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</si>
  <si>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</si>
  <si>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</si>
  <si>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</si>
  <si>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</si>
  <si>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</si>
  <si>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</si>
  <si>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</si>
  <si>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</si>
  <si>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</si>
  <si>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</si>
  <si>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</si>
  <si>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</si>
  <si>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</si>
  <si>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</si>
  <si>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</si>
  <si>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</si>
  <si>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</si>
  <si>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</si>
  <si>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</si>
  <si>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</si>
  <si>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</si>
  <si>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</si>
  <si>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</si>
  <si>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</si>
  <si>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</si>
  <si>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</si>
  <si>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</si>
  <si>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</si>
  <si>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</si>
  <si>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</si>
  <si>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</si>
  <si>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</si>
  <si>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</si>
  <si>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</si>
  <si>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</si>
  <si>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</si>
  <si>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</si>
  <si>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</si>
  <si>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</si>
  <si>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</si>
  <si>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</si>
  <si>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</si>
  <si>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</si>
  <si>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</si>
  <si>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</si>
  <si>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</si>
  <si>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</si>
  <si>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</si>
  <si>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</si>
  <si>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</si>
  <si>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</si>
  <si>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</si>
  <si>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</si>
  <si>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</si>
  <si>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</si>
  <si>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</si>
  <si>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</si>
  <si>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</si>
  <si>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</si>
  <si>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</si>
  <si>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</si>
  <si>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</si>
  <si>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</si>
  <si>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</si>
  <si>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</si>
  <si>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</si>
  <si>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</si>
  <si>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</si>
  <si>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</si>
  <si>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</si>
  <si>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</si>
  <si>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</si>
  <si>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</si>
  <si>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</si>
  <si>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</si>
  <si>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</si>
  <si>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</si>
  <si>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</si>
  <si>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</si>
  <si>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</si>
  <si>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</si>
  <si>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</si>
  <si>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</si>
  <si>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</si>
  <si>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</si>
  <si>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</si>
  <si>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</si>
  <si>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</si>
  <si>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</si>
  <si>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</si>
  <si>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</si>
  <si>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</si>
  <si>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</si>
  <si>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</si>
  <si>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</si>
  <si>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</si>
  <si>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</si>
  <si>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</si>
  <si>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</si>
  <si>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</si>
  <si>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</si>
  <si>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</si>
  <si>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</si>
  <si>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</si>
  <si>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</si>
  <si>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</si>
  <si>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</si>
  <si>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</si>
  <si>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</si>
  <si>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</si>
  <si>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</si>
  <si>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</si>
  <si>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</si>
  <si>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</si>
  <si>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</si>
  <si>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</si>
  <si>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</si>
  <si>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</si>
  <si>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</si>
  <si>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</si>
  <si>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</si>
  <si>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</si>
  <si>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</si>
  <si>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</si>
  <si>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</si>
  <si>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</si>
  <si>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</si>
  <si>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</si>
  <si>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</si>
  <si>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</si>
  <si>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</si>
  <si>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</si>
  <si>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</si>
  <si>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</si>
  <si>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</si>
  <si>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</si>
  <si>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</si>
  <si>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</si>
  <si>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</si>
  <si>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</si>
  <si>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</si>
  <si>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</si>
  <si>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</si>
  <si>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</si>
  <si>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</si>
  <si>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</si>
  <si>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</si>
  <si>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</si>
  <si>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</si>
  <si>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</si>
  <si>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</si>
  <si>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</si>
  <si>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</si>
  <si>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</si>
  <si>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</si>
  <si>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</si>
  <si>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</si>
  <si>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</si>
  <si>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</si>
  <si>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</si>
  <si>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</si>
  <si>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</si>
  <si>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</si>
  <si>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</si>
  <si>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</si>
  <si>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</si>
  <si>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</si>
  <si>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</si>
  <si>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</si>
  <si>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</si>
  <si>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</si>
  <si>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</si>
  <si>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</si>
  <si>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</si>
  <si>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</si>
  <si>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</si>
  <si>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</si>
  <si>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</si>
  <si>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</si>
  <si>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</si>
  <si>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</si>
  <si>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</si>
  <si>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</si>
  <si>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</si>
  <si>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</si>
  <si>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</si>
  <si>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</si>
  <si>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</si>
  <si>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</si>
  <si>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</si>
  <si>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</si>
  <si>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</si>
  <si>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</si>
  <si>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</si>
  <si>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</si>
  <si>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</si>
  <si>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</si>
  <si>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</si>
  <si>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</si>
  <si>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</si>
  <si>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</si>
  <si>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</si>
  <si>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</si>
  <si>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</si>
  <si>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</si>
  <si>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</si>
  <si>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</si>
  <si>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</si>
  <si>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</si>
  <si>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</si>
  <si>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</si>
  <si>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</si>
  <si>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</si>
  <si>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</si>
  <si>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</si>
  <si>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</si>
  <si>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</si>
  <si>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</si>
  <si>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</si>
  <si>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</si>
  <si>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</si>
  <si>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</si>
  <si>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</si>
  <si>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</si>
  <si>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</si>
  <si>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</si>
  <si>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</si>
  <si>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</si>
  <si>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</si>
  <si>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</si>
  <si>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</si>
  <si>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</si>
  <si>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</si>
  <si>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</si>
  <si>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</si>
  <si>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</si>
  <si>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</si>
  <si>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</si>
  <si>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</si>
  <si>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</si>
  <si>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</si>
  <si>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</si>
  <si>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</si>
  <si>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</si>
  <si>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</si>
  <si>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</si>
  <si>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</si>
  <si>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</si>
  <si>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</si>
  <si>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</si>
  <si>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</si>
  <si>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</si>
  <si>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</si>
  <si>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</si>
  <si>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</si>
  <si>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</si>
  <si>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</si>
  <si>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</si>
  <si>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</si>
  <si>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</si>
  <si>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</si>
  <si>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</si>
  <si>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</si>
  <si>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</si>
  <si>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</si>
  <si>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</si>
  <si>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</si>
  <si>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</si>
  <si>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</si>
  <si>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</si>
  <si>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</si>
  <si>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</si>
  <si>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</si>
  <si>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</si>
  <si>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</si>
  <si>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</si>
  <si>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</si>
  <si>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</si>
  <si>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</si>
  <si>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</si>
  <si>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</si>
  <si>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</si>
  <si>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</si>
  <si>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</si>
  <si>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</si>
  <si>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</si>
  <si>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</si>
  <si>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</si>
  <si>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</si>
  <si>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</si>
  <si>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</si>
  <si>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</si>
  <si>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</si>
  <si>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</si>
  <si>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</si>
  <si>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</si>
  <si>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</si>
  <si>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</si>
  <si>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</si>
  <si>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</si>
  <si>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</si>
  <si>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</si>
  <si>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</si>
  <si>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</si>
  <si>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</si>
  <si>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</si>
  <si>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</si>
  <si>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</si>
  <si>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</si>
  <si>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</si>
  <si>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</si>
  <si>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</si>
  <si>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</si>
  <si>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</si>
  <si>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</si>
  <si>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</si>
  <si>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</si>
  <si>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</si>
  <si>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</si>
  <si>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</si>
  <si>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</si>
  <si>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</si>
  <si>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</si>
  <si>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</si>
  <si>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</si>
  <si>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</si>
  <si>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</si>
  <si>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</si>
  <si>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</si>
  <si>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</si>
  <si>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</si>
  <si>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</si>
  <si>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</si>
  <si>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</si>
  <si>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</si>
  <si>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</si>
  <si>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</si>
  <si>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</si>
  <si>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</si>
  <si>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</si>
  <si>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</si>
  <si>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</si>
  <si>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</si>
  <si>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</si>
  <si>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</si>
  <si>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</si>
  <si>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</si>
  <si>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</si>
  <si>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</si>
  <si>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</si>
  <si>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</si>
  <si>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</si>
  <si>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</si>
  <si>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</si>
  <si>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</si>
  <si>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</si>
  <si>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</si>
  <si>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</si>
  <si>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</si>
  <si>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</si>
  <si>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</si>
  <si>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</si>
  <si>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</si>
  <si>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</si>
  <si>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</si>
  <si>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</si>
  <si>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</si>
  <si>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</si>
  <si>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</si>
  <si>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</si>
  <si>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</si>
  <si>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</si>
  <si>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</si>
  <si>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</si>
  <si>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</si>
  <si>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</si>
  <si>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</si>
  <si>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</si>
  <si>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</si>
  <si>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</si>
  <si>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</si>
  <si>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</si>
  <si>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</si>
  <si>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</si>
  <si>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</si>
  <si>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</si>
  <si>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</si>
  <si>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</si>
  <si>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</si>
  <si>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</si>
  <si>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</si>
  <si>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</si>
  <si>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</si>
  <si>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</si>
  <si>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</si>
  <si>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</si>
  <si>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</si>
  <si>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</si>
  <si>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</si>
  <si>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</si>
  <si>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</si>
  <si>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</si>
  <si>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</si>
  <si>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</si>
  <si>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</si>
  <si>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</si>
  <si>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</si>
  <si>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</si>
  <si>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</si>
  <si>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</si>
  <si>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</si>
  <si>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</si>
  <si>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</si>
  <si>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</si>
  <si>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</si>
  <si>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</si>
  <si>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</si>
  <si>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</si>
  <si>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</si>
  <si>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</si>
  <si>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</si>
  <si>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</si>
  <si>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</si>
  <si>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</si>
  <si>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</si>
  <si>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</si>
  <si>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</si>
  <si>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</si>
  <si>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</si>
  <si>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</si>
  <si>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</si>
  <si>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</si>
  <si>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</si>
  <si>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</si>
  <si>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</si>
  <si>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</si>
  <si>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</si>
  <si>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</si>
  <si>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</si>
  <si>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</si>
  <si>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</si>
  <si>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</si>
  <si>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</si>
  <si>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</si>
  <si>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</si>
  <si>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</si>
  <si>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</si>
  <si>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</si>
  <si>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</si>
  <si>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</si>
  <si>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</si>
  <si>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</si>
  <si>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</si>
  <si>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</si>
  <si>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</si>
  <si>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</si>
  <si>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</si>
  <si>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</si>
  <si>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</si>
  <si>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</si>
  <si>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</si>
  <si>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</si>
  <si>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</si>
  <si>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</si>
  <si>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</si>
  <si>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</si>
  <si>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</si>
  <si>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</si>
  <si>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</si>
  <si>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</si>
  <si>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</si>
  <si>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</si>
  <si>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</si>
  <si>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</si>
  <si>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</si>
  <si>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</si>
  <si>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</si>
  <si>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</si>
  <si>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</si>
  <si>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</si>
  <si>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</si>
  <si>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</si>
  <si>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</si>
  <si>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</si>
  <si>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</si>
  <si>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</si>
  <si>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</si>
  <si>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</si>
  <si>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</si>
  <si>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</si>
  <si>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</si>
  <si>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</si>
  <si>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</si>
  <si>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</si>
  <si>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</si>
  <si>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</si>
  <si>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</si>
  <si>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</si>
  <si>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</si>
  <si>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</si>
  <si>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</si>
  <si>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</si>
  <si>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</si>
  <si>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</si>
  <si>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</si>
  <si>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</si>
  <si>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</si>
  <si>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</si>
  <si>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</si>
  <si>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</si>
  <si>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</si>
  <si>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</si>
  <si>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</si>
  <si>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</si>
  <si>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</si>
  <si>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</si>
  <si>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</si>
  <si>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</si>
  <si>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</si>
  <si>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</si>
  <si>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</si>
  <si>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</si>
  <si>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</si>
  <si>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</si>
  <si>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</si>
  <si>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</si>
  <si>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</si>
  <si>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</si>
  <si>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</si>
  <si>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</si>
  <si>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</si>
  <si>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</si>
  <si>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</si>
  <si>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</si>
  <si>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</si>
  <si>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</si>
  <si>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</si>
  <si>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</si>
  <si>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</si>
  <si>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</si>
  <si>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</si>
  <si>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</si>
  <si>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</si>
  <si>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</si>
  <si>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</si>
  <si>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</si>
  <si>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</si>
  <si>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</si>
  <si>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</si>
  <si>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</si>
  <si>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</si>
  <si>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</si>
  <si>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</si>
  <si>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</si>
  <si>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</si>
  <si>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</si>
  <si>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</si>
  <si>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</si>
  <si>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</si>
  <si>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</si>
  <si>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</si>
  <si>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</si>
  <si>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</si>
  <si>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</si>
  <si>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</si>
  <si>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</si>
  <si>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</si>
  <si>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</si>
  <si>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</si>
  <si>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</si>
  <si>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</si>
  <si>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</si>
  <si>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</si>
  <si>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</si>
  <si>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</si>
  <si>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</si>
  <si>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</si>
  <si>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</si>
  <si>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</si>
  <si>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</si>
  <si>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</si>
  <si>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</si>
  <si>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</si>
  <si>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</si>
  <si>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</si>
  <si>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</si>
  <si>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</si>
  <si>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</si>
  <si>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</si>
  <si>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</si>
  <si>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</si>
  <si>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</si>
  <si>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</si>
  <si>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</si>
  <si>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</si>
  <si>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</si>
  <si>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</si>
  <si>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</si>
  <si>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</si>
  <si>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</si>
  <si>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</si>
  <si>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</si>
  <si>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</si>
  <si>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</si>
  <si>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</si>
  <si>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</si>
  <si>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</si>
  <si>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</si>
  <si>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</si>
  <si>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</si>
  <si>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</si>
  <si>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</si>
  <si>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</si>
  <si>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</si>
  <si>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</si>
  <si>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</si>
  <si>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</si>
  <si>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</si>
  <si>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</si>
  <si>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</si>
  <si>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</si>
  <si>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</si>
  <si>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</si>
  <si>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</si>
  <si>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</si>
  <si>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</si>
  <si>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</si>
  <si>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</si>
  <si>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</si>
  <si>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</si>
  <si>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</si>
  <si>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</si>
  <si>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</si>
  <si>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</si>
  <si>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</si>
  <si>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</si>
  <si>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</si>
  <si>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</si>
  <si>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</si>
  <si>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</si>
  <si>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</si>
  <si>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</si>
  <si>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</si>
  <si>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</si>
  <si>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</si>
  <si>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</si>
  <si>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</si>
  <si>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</si>
  <si>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</si>
  <si>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</si>
  <si>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</si>
  <si>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</si>
  <si>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</si>
  <si>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</si>
  <si>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</si>
  <si>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</si>
  <si>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</si>
  <si>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</si>
  <si>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</si>
  <si>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</si>
  <si>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</si>
  <si>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</si>
  <si>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</si>
  <si>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</si>
  <si>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</si>
  <si>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</si>
  <si>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</si>
  <si>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</si>
  <si>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</si>
  <si>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</si>
  <si>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</si>
  <si>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</si>
  <si>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</si>
  <si>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</si>
  <si>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</si>
  <si>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</si>
  <si>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</si>
  <si>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</si>
  <si>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</si>
  <si>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</si>
  <si>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</si>
  <si>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</si>
  <si>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</si>
  <si>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</si>
  <si>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</si>
  <si>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</si>
  <si>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</si>
  <si>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</si>
  <si>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</si>
  <si>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</si>
  <si>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</si>
  <si>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</si>
  <si>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</si>
  <si>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</si>
  <si>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</si>
  <si>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</si>
  <si>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</si>
  <si>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</si>
  <si>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</si>
  <si>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</si>
  <si>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</si>
  <si>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</si>
  <si>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</si>
  <si>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</si>
  <si>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</si>
  <si>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</si>
  <si>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</si>
  <si>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</si>
  <si>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</si>
  <si>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</si>
  <si>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</si>
  <si>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</si>
  <si>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</si>
  <si>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</si>
  <si>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</si>
  <si>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</si>
  <si>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</si>
  <si>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</si>
  <si>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</si>
  <si>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</si>
  <si>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</si>
  <si>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</si>
  <si>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</si>
  <si>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</si>
  <si>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</si>
  <si>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</si>
  <si>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</si>
  <si>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</si>
  <si>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</si>
  <si>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</si>
  <si>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</si>
  <si>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</si>
  <si>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</si>
  <si>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</si>
  <si>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</si>
  <si>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</si>
  <si>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</si>
  <si>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</si>
  <si>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</si>
  <si>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</si>
  <si>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</si>
  <si>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</si>
  <si>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</si>
  <si>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</si>
  <si>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</si>
  <si>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</si>
  <si>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</si>
  <si>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</si>
  <si>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</si>
  <si>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</si>
  <si>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</si>
  <si>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</si>
  <si>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</si>
  <si>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</si>
  <si>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</si>
  <si>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</si>
  <si>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</si>
  <si>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</si>
  <si>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</si>
  <si>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</si>
  <si>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</si>
  <si>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</si>
  <si>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</si>
  <si>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</si>
  <si>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</si>
  <si>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</si>
  <si>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</si>
  <si>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</si>
  <si>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</si>
  <si>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</si>
  <si>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</si>
  <si>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</si>
  <si>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</si>
  <si>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</si>
  <si>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</si>
  <si>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</si>
  <si>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</si>
  <si>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</si>
  <si>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</si>
  <si>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</si>
  <si>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</si>
  <si>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</si>
  <si>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</si>
  <si>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</si>
  <si>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</si>
  <si>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</si>
  <si>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</si>
  <si>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</si>
  <si>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</si>
  <si>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</si>
  <si>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</si>
  <si>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</si>
  <si>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</si>
  <si>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</si>
  <si>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</si>
  <si>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</si>
  <si>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</si>
  <si>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</si>
  <si>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</si>
  <si>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</si>
  <si>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</si>
  <si>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</si>
  <si>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</si>
  <si>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</si>
  <si>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</si>
  <si>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</si>
  <si>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</si>
  <si>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</si>
  <si>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</si>
  <si>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</si>
  <si>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</si>
  <si>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</si>
  <si>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</si>
  <si>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</si>
  <si>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</si>
  <si>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</si>
  <si>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</si>
  <si>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</si>
  <si>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</si>
  <si>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</si>
  <si>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</si>
  <si>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</si>
  <si>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</si>
  <si>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</si>
  <si>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</si>
  <si>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</si>
  <si>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</si>
  <si>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</si>
  <si>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</si>
  <si>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</si>
  <si>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</si>
  <si>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</si>
  <si>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</si>
  <si>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</si>
  <si>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</si>
  <si>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</si>
  <si>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</si>
  <si>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</si>
  <si>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</si>
  <si>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</si>
  <si>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</si>
  <si>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</si>
  <si>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</si>
  <si>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</si>
  <si>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</si>
  <si>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</si>
  <si>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</si>
  <si>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</si>
  <si>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</si>
  <si>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</si>
  <si>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</si>
  <si>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</si>
  <si>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</si>
  <si>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</si>
  <si>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</si>
  <si>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</si>
  <si>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</si>
  <si>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</si>
  <si>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</si>
  <si>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</si>
  <si>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</si>
  <si>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</si>
  <si>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</si>
  <si>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</si>
  <si>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</si>
  <si>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</si>
  <si>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</si>
  <si>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</si>
  <si>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</si>
  <si>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</si>
  <si>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</si>
  <si>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</si>
  <si>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</si>
  <si>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</si>
  <si>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</si>
  <si>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</si>
  <si>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</si>
  <si>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</si>
  <si>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</si>
  <si>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</si>
  <si>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</si>
  <si>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</si>
  <si>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</si>
  <si>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</si>
  <si>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</si>
  <si>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</si>
  <si>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</si>
  <si>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</si>
  <si>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</si>
  <si>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</si>
  <si>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</si>
  <si>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</si>
  <si>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</si>
  <si>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</si>
  <si>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</si>
  <si>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</si>
  <si>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</si>
  <si>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</si>
  <si>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</si>
  <si>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</si>
  <si>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</si>
  <si>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</si>
  <si>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</si>
  <si>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</si>
  <si>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</si>
  <si>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</si>
  <si>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</si>
  <si>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</si>
  <si>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</si>
  <si>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</si>
  <si>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</si>
  <si>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</si>
  <si>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</si>
  <si>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</si>
  <si>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</si>
  <si>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</si>
  <si>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</si>
  <si>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</si>
  <si>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</si>
  <si>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</si>
  <si>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</si>
  <si>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</si>
  <si>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</si>
  <si>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</si>
  <si>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</si>
  <si>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</si>
  <si>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</si>
  <si>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</si>
  <si>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</si>
  <si>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</si>
  <si>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</si>
  <si>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</si>
  <si>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</si>
  <si>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</si>
  <si>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</si>
  <si>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</si>
  <si>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</si>
  <si>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</si>
  <si>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</si>
  <si>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</si>
  <si>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</si>
  <si>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</si>
  <si>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</si>
  <si>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</si>
  <si>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</si>
  <si>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</si>
  <si>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</si>
  <si>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</si>
  <si>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</si>
  <si>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</si>
  <si>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</si>
  <si>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</si>
  <si>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</si>
  <si>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</si>
  <si>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</si>
  <si>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</si>
  <si>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</si>
  <si>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</si>
  <si>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</si>
  <si>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</si>
  <si>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</si>
  <si>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</si>
  <si>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</si>
  <si>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</si>
  <si>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</si>
  <si>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</si>
  <si>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</si>
  <si>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</si>
  <si>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</si>
  <si>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</si>
  <si>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</si>
  <si>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</si>
  <si>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</si>
  <si>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</si>
  <si>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</si>
  <si>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</si>
  <si>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</si>
  <si>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</si>
  <si>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</si>
  <si>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</si>
  <si>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</si>
  <si>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</si>
  <si>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</si>
  <si>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</si>
  <si>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</si>
  <si>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</si>
  <si>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</si>
  <si>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</si>
  <si>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</si>
  <si>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</si>
  <si>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</si>
  <si>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</si>
  <si>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</si>
  <si>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</si>
  <si>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</si>
  <si>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</si>
  <si>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</si>
  <si>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</si>
  <si>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</si>
  <si>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</si>
  <si>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</si>
  <si>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</si>
  <si>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</si>
  <si>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</si>
  <si>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</si>
  <si>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</si>
  <si>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</si>
  <si>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</si>
  <si>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</si>
  <si>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</si>
  <si>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</si>
  <si>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</si>
  <si>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</si>
  <si>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</si>
  <si>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</si>
  <si>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</si>
  <si>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</si>
  <si>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</si>
  <si>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</si>
  <si>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</si>
  <si>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</si>
  <si>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</si>
  <si>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</si>
  <si>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</si>
  <si>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</si>
  <si>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</si>
  <si>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</si>
  <si>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</si>
  <si>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</si>
  <si>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</si>
  <si>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</si>
  <si>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</si>
  <si>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</si>
  <si>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</si>
  <si>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</si>
  <si>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</si>
  <si>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</si>
  <si>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</si>
  <si>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</si>
  <si>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</si>
  <si>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</si>
  <si>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</si>
  <si>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</si>
  <si>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</si>
  <si>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</si>
  <si>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</si>
  <si>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</si>
  <si>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</si>
  <si>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</si>
  <si>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</si>
  <si>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</si>
  <si>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</si>
  <si>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</si>
  <si>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</si>
  <si>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</si>
  <si>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</si>
  <si>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</si>
  <si>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</si>
  <si>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</si>
  <si>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</si>
  <si>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</si>
  <si>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</si>
  <si>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</si>
  <si>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</si>
  <si>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</si>
  <si>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</si>
  <si>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</si>
  <si>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</si>
  <si>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</si>
  <si>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</si>
  <si>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</si>
  <si>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</si>
  <si>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</si>
  <si>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</si>
  <si>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</si>
  <si>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</si>
  <si>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</si>
  <si>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</si>
  <si>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</si>
  <si>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</si>
  <si>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</si>
  <si>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</si>
  <si>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</si>
  <si>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</si>
  <si>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</si>
  <si>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</si>
  <si>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</si>
  <si>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</si>
  <si>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</si>
  <si>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</si>
  <si>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</si>
  <si>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</si>
  <si>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</si>
  <si>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</si>
  <si>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</si>
  <si>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</si>
  <si>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</si>
  <si>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</si>
  <si>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</si>
  <si>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</si>
  <si>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</si>
  <si>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</si>
  <si>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</si>
  <si>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</si>
  <si>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</si>
  <si>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</si>
  <si>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</si>
  <si>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</si>
  <si>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</si>
  <si>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</si>
  <si>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</si>
  <si>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</si>
  <si>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</si>
  <si>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</si>
  <si>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</si>
  <si>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</si>
  <si>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</si>
  <si>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</si>
  <si>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</si>
  <si>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</si>
  <si>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</si>
  <si>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</si>
  <si>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</si>
  <si>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</si>
  <si>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</si>
  <si>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</si>
  <si>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</si>
  <si>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</si>
  <si>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</si>
  <si>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</si>
  <si>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</si>
  <si>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</si>
  <si>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</si>
  <si>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</si>
  <si>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</si>
  <si>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</si>
  <si>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</si>
  <si>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</si>
  <si>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</si>
  <si>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</si>
  <si>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</si>
  <si>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</si>
  <si>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</si>
  <si>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</si>
  <si>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</si>
  <si>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</si>
  <si>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</si>
  <si>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</si>
  <si>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</si>
  <si>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</si>
  <si>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</si>
  <si>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</si>
  <si>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</si>
  <si>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</si>
  <si>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</si>
  <si>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</si>
  <si>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</si>
  <si>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</si>
  <si>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</si>
  <si>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</si>
  <si>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</si>
  <si>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</si>
  <si>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</si>
  <si>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</si>
  <si>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</si>
  <si>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</si>
  <si>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</si>
  <si>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</si>
  <si>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</si>
  <si>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</si>
  <si>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</si>
  <si>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</si>
  <si>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</si>
  <si>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</si>
  <si>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</si>
  <si>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</si>
  <si>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</si>
  <si>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</si>
  <si>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</si>
  <si>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</si>
  <si>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</si>
  <si>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</si>
  <si>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</si>
  <si>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</si>
  <si>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</si>
  <si>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</si>
  <si>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</si>
  <si>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</si>
  <si>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</si>
  <si>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</si>
  <si>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</si>
  <si>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</si>
  <si>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</si>
  <si>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</si>
  <si>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</si>
  <si>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</si>
  <si>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</si>
  <si>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</si>
  <si>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</si>
  <si>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</si>
  <si>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</si>
  <si>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</si>
  <si>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</si>
  <si>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</si>
  <si>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</si>
  <si>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</si>
  <si>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</si>
  <si>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</si>
  <si>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</si>
  <si>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</si>
  <si>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</si>
  <si>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</si>
  <si>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</si>
  <si>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</si>
  <si>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</si>
  <si>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</si>
  <si>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</si>
  <si>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</si>
  <si>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</si>
  <si>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</si>
  <si>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</si>
  <si>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</si>
  <si>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</si>
  <si>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</si>
  <si>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</si>
  <si>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</si>
  <si>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</si>
  <si>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</si>
  <si>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</si>
  <si>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</si>
  <si>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</si>
  <si>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</si>
  <si>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</si>
  <si>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</si>
  <si>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</si>
  <si>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</si>
  <si>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</si>
  <si>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</si>
  <si>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</si>
  <si>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</si>
  <si>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</si>
  <si>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</si>
  <si>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</si>
  <si>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</si>
  <si>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</si>
  <si>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</si>
  <si>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</si>
  <si>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</si>
  <si>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</si>
  <si>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</si>
  <si>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</si>
  <si>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</si>
  <si>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</si>
  <si>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</si>
  <si>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</si>
  <si>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</si>
  <si>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</si>
  <si>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</si>
  <si>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</si>
  <si>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</si>
  <si>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</si>
  <si>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</si>
  <si>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</si>
  <si>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</si>
  <si>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</si>
  <si>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</si>
  <si>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</si>
  <si>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</si>
  <si>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</si>
  <si>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</si>
  <si>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</si>
  <si>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</si>
  <si>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</si>
  <si>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</si>
  <si>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</si>
  <si>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</si>
  <si>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</si>
  <si>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</si>
  <si>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</si>
  <si>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</si>
  <si>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</si>
  <si>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</si>
  <si>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</si>
  <si>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</si>
  <si>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</si>
  <si>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</si>
  <si>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</si>
  <si>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</si>
  <si>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</si>
  <si>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</si>
  <si>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</si>
  <si>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</si>
  <si>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</si>
  <si>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</si>
  <si>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</si>
  <si>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</si>
  <si>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</si>
  <si>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</si>
  <si>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</si>
  <si>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</si>
  <si>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</si>
  <si>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</si>
  <si>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</si>
  <si>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</si>
  <si>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</si>
  <si>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</si>
  <si>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</si>
  <si>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</si>
  <si>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</si>
  <si>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</si>
  <si>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</si>
  <si>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</si>
  <si>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</si>
  <si>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</si>
  <si>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</si>
  <si>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</si>
  <si>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</si>
  <si>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</si>
  <si>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</si>
  <si>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</si>
  <si>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</si>
  <si>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</si>
  <si>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</si>
  <si>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</si>
  <si>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</si>
  <si>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</si>
  <si>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</si>
  <si>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</si>
  <si>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</si>
  <si>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</si>
  <si>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</si>
  <si>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</si>
  <si>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</si>
  <si>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</si>
  <si>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</si>
  <si>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</si>
  <si>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</si>
  <si>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</si>
  <si>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</si>
  <si>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</si>
  <si>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</si>
  <si>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</si>
  <si>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</si>
  <si>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</si>
  <si>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</si>
  <si>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</si>
  <si>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</si>
  <si>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</si>
  <si>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</si>
  <si>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</si>
  <si>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</si>
  <si>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</si>
  <si>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</si>
  <si>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</si>
  <si>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</si>
  <si>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</si>
  <si>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</si>
  <si>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</si>
  <si>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</si>
  <si>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</si>
  <si>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</si>
  <si>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</si>
  <si>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</si>
  <si>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</si>
  <si>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</si>
  <si>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</si>
  <si>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</si>
  <si>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</si>
  <si>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</si>
  <si>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</si>
  <si>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</si>
  <si>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</si>
  <si>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</si>
  <si>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</si>
  <si>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</si>
  <si>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</si>
  <si>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</si>
  <si>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</si>
  <si>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</si>
  <si>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</si>
  <si>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</si>
  <si>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</si>
  <si>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</si>
  <si>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</si>
  <si>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</si>
  <si>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</si>
  <si>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</si>
  <si>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</si>
  <si>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</si>
  <si>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</si>
  <si>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</si>
  <si>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</si>
  <si>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</si>
  <si>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</si>
  <si>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</si>
  <si>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</si>
  <si>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</si>
  <si>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</si>
  <si>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</si>
  <si>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</si>
  <si>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</si>
  <si>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</si>
  <si>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</si>
  <si>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</si>
  <si>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</si>
  <si>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</si>
  <si>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</si>
  <si>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</si>
  <si>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</si>
  <si>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</si>
  <si>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</si>
  <si>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</si>
  <si>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</si>
  <si>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</si>
  <si>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</si>
  <si>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</si>
  <si>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</si>
  <si>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</si>
  <si>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</si>
  <si>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</si>
  <si>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</si>
  <si>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</si>
  <si>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</si>
  <si>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</si>
  <si>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</si>
  <si>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</si>
  <si>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</si>
  <si>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</si>
  <si>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</si>
  <si>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</si>
  <si>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</si>
  <si>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</si>
  <si>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</si>
  <si>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</si>
  <si>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</si>
  <si>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</si>
  <si>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</si>
  <si>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</si>
  <si>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</si>
  <si>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</si>
  <si>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</si>
  <si>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</si>
  <si>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</si>
  <si>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</si>
  <si>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</si>
  <si>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</si>
  <si>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</si>
  <si>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</si>
  <si>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</si>
  <si>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</si>
  <si>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</si>
  <si>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</si>
  <si>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</si>
  <si>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</si>
  <si>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</si>
  <si>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</si>
  <si>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</si>
  <si>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</si>
  <si>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</si>
  <si>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</si>
  <si>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</si>
  <si>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</si>
  <si>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</si>
  <si>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</si>
  <si>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</si>
  <si>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</si>
  <si>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</si>
  <si>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</si>
  <si>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</si>
  <si>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</si>
  <si>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</si>
  <si>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</si>
  <si>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</si>
  <si>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</si>
  <si>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</si>
  <si>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</si>
  <si>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</si>
  <si>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</si>
  <si>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</si>
  <si>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</si>
  <si>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</si>
  <si>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</si>
  <si>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</si>
  <si>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</si>
  <si>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</si>
  <si>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</si>
  <si>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</si>
  <si>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</si>
  <si>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</si>
  <si>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</si>
  <si>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</si>
  <si>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</si>
  <si>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</si>
  <si>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</si>
  <si>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</si>
  <si>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</si>
  <si>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</si>
  <si>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</si>
  <si>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</si>
  <si>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</si>
  <si>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</si>
  <si>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</si>
  <si>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</si>
  <si>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</si>
  <si>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</si>
  <si>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</si>
  <si>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</si>
  <si>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</si>
  <si>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</si>
  <si>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</si>
  <si>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</si>
  <si>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</si>
  <si>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</si>
  <si>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</si>
  <si>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</si>
  <si>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</si>
  <si>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</si>
  <si>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</si>
  <si>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</si>
  <si>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</si>
  <si>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</si>
  <si>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</si>
  <si>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</si>
  <si>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</si>
  <si>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</si>
  <si>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</si>
  <si>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</si>
  <si>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</si>
  <si>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</si>
  <si>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</si>
  <si>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</si>
  <si>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</si>
  <si>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</si>
  <si>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</si>
  <si>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</si>
  <si>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</si>
  <si>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</si>
  <si>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</si>
  <si>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</si>
  <si>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</si>
  <si>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</si>
  <si>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</si>
  <si>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</si>
  <si>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</si>
  <si>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</si>
  <si>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</si>
  <si>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</si>
  <si>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</si>
  <si>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</si>
  <si>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</si>
  <si>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</si>
  <si>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</si>
  <si>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</si>
  <si>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</si>
  <si>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</si>
  <si>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</si>
  <si>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</si>
  <si>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</si>
  <si>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</si>
  <si>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</si>
  <si>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</si>
  <si>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</si>
  <si>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</si>
  <si>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</si>
  <si>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</si>
  <si>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</si>
  <si>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</si>
  <si>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</si>
  <si>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</si>
  <si>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</si>
  <si>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</si>
  <si>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</si>
  <si>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</si>
  <si>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</si>
  <si>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</si>
  <si>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</si>
  <si>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</si>
  <si>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</si>
  <si>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</si>
  <si>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</si>
  <si>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</si>
  <si>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</si>
  <si>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</si>
  <si>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</si>
  <si>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</si>
  <si>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</si>
  <si>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</si>
  <si>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</si>
  <si>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</si>
  <si>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</si>
  <si>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</si>
  <si>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</si>
  <si>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</si>
  <si>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</si>
  <si>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</si>
  <si>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</si>
  <si>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</si>
  <si>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</si>
  <si>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</si>
  <si>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</si>
  <si>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</si>
  <si>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</si>
  <si>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</si>
  <si>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</si>
  <si>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</si>
  <si>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</si>
  <si>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</si>
  <si>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</si>
  <si>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</si>
  <si>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</si>
  <si>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</si>
  <si>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</si>
  <si>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</si>
  <si>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</si>
  <si>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</si>
  <si>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</si>
  <si>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</si>
  <si>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</si>
  <si>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</si>
  <si>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</si>
  <si>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</si>
  <si>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</si>
  <si>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</si>
  <si>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</si>
  <si>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</si>
  <si>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</si>
  <si>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</si>
  <si>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</si>
  <si>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</si>
  <si>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</si>
  <si>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</si>
  <si>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</si>
  <si>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</si>
  <si>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</si>
  <si>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</si>
  <si>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</si>
  <si>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</si>
  <si>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</si>
  <si>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</si>
  <si>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</si>
  <si>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</si>
  <si>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</si>
  <si>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</si>
  <si>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</si>
  <si>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</si>
  <si>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</si>
  <si>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</si>
  <si>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</si>
  <si>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</si>
  <si>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</si>
  <si>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</si>
  <si>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</si>
  <si>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</si>
  <si>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</si>
  <si>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</si>
  <si>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</si>
  <si>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</si>
  <si>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</si>
  <si>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</si>
  <si>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</si>
  <si>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</si>
  <si>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</si>
  <si>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</si>
  <si>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</si>
  <si>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</si>
  <si>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</si>
  <si>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</si>
  <si>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</si>
  <si>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</si>
  <si>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</si>
  <si>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</si>
  <si>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</si>
  <si>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</si>
  <si>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</si>
  <si>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</si>
  <si>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</si>
  <si>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</si>
  <si>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</si>
  <si>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</si>
  <si>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</si>
  <si>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</si>
  <si>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</si>
  <si>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</si>
  <si>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</si>
  <si>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</si>
  <si>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</si>
  <si>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</si>
  <si>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</si>
  <si>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</si>
  <si>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</si>
  <si>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</si>
  <si>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</si>
  <si>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</si>
  <si>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</si>
  <si>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</si>
  <si>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</si>
  <si>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</si>
  <si>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</si>
  <si>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</si>
  <si>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</si>
  <si>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</si>
  <si>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</si>
  <si>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</si>
  <si>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</si>
  <si>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</si>
  <si>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</si>
  <si>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</si>
  <si>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</si>
  <si>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</si>
  <si>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</si>
  <si>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</si>
  <si>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</si>
  <si>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</si>
  <si>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</si>
  <si>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</si>
  <si>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</si>
  <si>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</si>
  <si>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</si>
  <si>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</si>
  <si>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</si>
  <si>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</si>
  <si>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</si>
  <si>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</si>
  <si>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</si>
  <si>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</si>
  <si>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</si>
  <si>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</si>
  <si>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</si>
  <si>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</si>
  <si>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</si>
  <si>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</si>
  <si>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</si>
  <si>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</si>
  <si>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</si>
  <si>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</si>
  <si>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</si>
  <si>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</si>
  <si>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</si>
  <si>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</si>
  <si>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</si>
  <si>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</si>
  <si>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</si>
  <si>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</si>
  <si>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</si>
  <si>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</si>
  <si>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</si>
  <si>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</si>
  <si>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</si>
  <si>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</si>
  <si>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</si>
  <si>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</si>
  <si>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</si>
  <si>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</si>
  <si>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</si>
  <si>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</si>
  <si>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</si>
  <si>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</si>
  <si>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</si>
  <si>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</si>
  <si>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</si>
  <si>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</si>
  <si>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</si>
  <si>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</si>
  <si>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</si>
  <si>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</si>
  <si>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</si>
  <si>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</si>
  <si>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</si>
  <si>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</si>
  <si>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</si>
  <si>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</si>
  <si>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</si>
  <si>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</si>
  <si>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</si>
  <si>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</si>
  <si>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</si>
  <si>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</si>
  <si>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</si>
  <si>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</si>
  <si>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</si>
  <si>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</si>
  <si>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</si>
  <si>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</si>
  <si>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</si>
  <si>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</si>
  <si>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</si>
  <si>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</si>
  <si>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</si>
  <si>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</si>
  <si>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</si>
  <si>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</si>
  <si>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</si>
  <si>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</si>
  <si>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</si>
  <si>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</si>
  <si>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</si>
  <si>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</si>
  <si>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</si>
  <si>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</si>
  <si>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</si>
  <si>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</si>
  <si>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</si>
  <si>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</si>
  <si>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</si>
  <si>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</si>
  <si>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</si>
  <si>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</si>
  <si>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</si>
  <si>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</si>
  <si>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</si>
  <si>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</si>
  <si>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</si>
  <si>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</si>
  <si>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</si>
  <si>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</si>
  <si>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</si>
  <si>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</si>
  <si>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</si>
  <si>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</si>
  <si>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</si>
  <si>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</si>
  <si>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</si>
  <si>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</si>
  <si>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</si>
  <si>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</si>
  <si>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</si>
  <si>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</si>
  <si>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</si>
  <si>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</si>
  <si>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</si>
  <si>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</si>
  <si>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</si>
  <si>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</si>
  <si>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</si>
  <si>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</si>
  <si>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</si>
  <si>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</si>
  <si>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</si>
  <si>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</si>
  <si>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</si>
  <si>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</si>
  <si>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</si>
  <si>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</si>
  <si>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</si>
  <si>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</si>
  <si>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</si>
  <si>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</si>
  <si>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</si>
  <si>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</si>
  <si>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</si>
  <si>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</si>
  <si>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</si>
  <si>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</si>
  <si>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</si>
  <si>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</si>
  <si>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</si>
  <si>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</si>
  <si>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</si>
  <si>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</si>
  <si>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</si>
  <si>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</si>
  <si>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</si>
  <si>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</si>
  <si>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</si>
  <si>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</si>
  <si>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</si>
  <si>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</si>
  <si>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</si>
  <si>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</si>
  <si>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</si>
  <si>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</si>
  <si>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</si>
  <si>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</si>
  <si>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</si>
  <si>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</si>
  <si>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</si>
  <si>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</si>
  <si>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</si>
  <si>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</si>
  <si>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</si>
  <si>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</si>
  <si>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</si>
  <si>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</si>
  <si>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</si>
  <si>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</si>
  <si>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</si>
  <si>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</si>
  <si>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</si>
  <si>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</si>
  <si>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</si>
  <si>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</si>
  <si>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</si>
  <si>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</si>
  <si>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</si>
  <si>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</si>
  <si>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</si>
  <si>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</si>
  <si>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</si>
  <si>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</si>
  <si>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</si>
  <si>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</si>
  <si>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</si>
  <si>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</si>
  <si>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</si>
  <si>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</si>
  <si>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</si>
  <si>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</si>
  <si>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</si>
  <si>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</si>
  <si>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</si>
  <si>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</si>
  <si>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</si>
  <si>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</si>
  <si>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</si>
  <si>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</si>
  <si>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</si>
  <si>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</si>
  <si>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</si>
  <si>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</si>
  <si>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</si>
  <si>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</si>
  <si>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</si>
  <si>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</si>
  <si>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</si>
  <si>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</si>
  <si>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</si>
  <si>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</si>
  <si>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</si>
  <si>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</si>
  <si>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</si>
  <si>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</si>
  <si>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</si>
  <si>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</si>
  <si>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</si>
  <si>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</si>
  <si>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</si>
  <si>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</si>
  <si>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</si>
  <si>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</si>
  <si>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</si>
  <si>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</si>
  <si>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</si>
  <si>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</si>
  <si>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</si>
  <si>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</si>
  <si>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</si>
  <si>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</si>
  <si>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</si>
  <si>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</si>
  <si>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</si>
  <si>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</si>
  <si>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</si>
  <si>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</si>
  <si>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</si>
  <si>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</si>
  <si>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</si>
  <si>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</si>
  <si>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</si>
  <si>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</si>
  <si>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</si>
  <si>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</si>
  <si>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</si>
  <si>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</si>
  <si>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</si>
  <si>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</si>
  <si>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</si>
  <si>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</si>
  <si>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</si>
  <si>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</si>
  <si>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</si>
  <si>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</si>
  <si>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</si>
  <si>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</si>
  <si>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</si>
  <si>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</si>
  <si>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</si>
  <si>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</si>
  <si>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</si>
  <si>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</si>
  <si>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</si>
  <si>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</si>
  <si>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</si>
  <si>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</si>
  <si>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</si>
  <si>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</si>
  <si>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</si>
  <si>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</si>
  <si>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</si>
  <si>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</si>
  <si>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</si>
  <si>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</si>
  <si>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</si>
  <si>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</si>
  <si>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</si>
  <si>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</si>
  <si>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</si>
  <si>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</si>
  <si>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</si>
  <si>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</si>
  <si>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</si>
  <si>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</si>
  <si>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</si>
  <si>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</si>
  <si>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</si>
  <si>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</si>
  <si>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</si>
  <si>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</si>
  <si>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</si>
  <si>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</si>
  <si>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</si>
  <si>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</si>
  <si>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</si>
  <si>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</si>
  <si>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</si>
  <si>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</si>
  <si>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</si>
  <si>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</si>
  <si>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</si>
  <si>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</si>
  <si>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</si>
  <si>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</si>
  <si>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</si>
  <si>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</si>
  <si>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</si>
  <si>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</si>
  <si>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</si>
  <si>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</si>
  <si>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</si>
  <si>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</si>
  <si>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</si>
  <si>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</si>
  <si>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</si>
  <si>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</si>
  <si>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</si>
  <si>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</si>
  <si>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</si>
  <si>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</si>
  <si>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</si>
  <si>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</si>
  <si>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</si>
  <si>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</si>
  <si>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</si>
  <si>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</si>
  <si>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</si>
  <si>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</si>
  <si>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</si>
  <si>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</si>
  <si>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</si>
  <si>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</si>
  <si>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</si>
  <si>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</si>
  <si>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</si>
  <si>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</si>
  <si>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</si>
  <si>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</si>
  <si>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</si>
  <si>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</si>
  <si>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</si>
  <si>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</si>
  <si>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</si>
  <si>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</si>
  <si>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</si>
  <si>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</si>
  <si>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</si>
  <si>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</si>
  <si>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</si>
  <si>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</si>
  <si>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</si>
  <si>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</si>
  <si>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</si>
  <si>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</si>
  <si>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</si>
  <si>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</si>
  <si>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</si>
  <si>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</si>
  <si>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</si>
  <si>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</si>
  <si>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</si>
  <si>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</si>
  <si>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</si>
  <si>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</si>
  <si>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</si>
  <si>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</si>
  <si>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</si>
  <si>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</si>
  <si>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</si>
  <si>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</si>
  <si>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</si>
  <si>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</si>
  <si>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</si>
  <si>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</si>
  <si>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</si>
  <si>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</si>
  <si>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</si>
  <si>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</si>
  <si>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</si>
  <si>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</si>
  <si>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</si>
  <si>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</si>
  <si>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</si>
  <si>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</si>
  <si>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</si>
  <si>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</si>
  <si>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</si>
  <si>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</si>
  <si>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</si>
  <si>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</si>
  <si>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</si>
  <si>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</si>
  <si>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</si>
  <si>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</si>
  <si>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</si>
  <si>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</si>
  <si>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</si>
  <si>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</si>
  <si>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</si>
  <si>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</si>
  <si>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</si>
  <si>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</si>
  <si>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</si>
  <si>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</si>
  <si>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</si>
  <si>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</si>
  <si>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</si>
  <si>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</si>
  <si>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</si>
  <si>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</si>
  <si>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</si>
  <si>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</si>
  <si>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</si>
  <si>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</si>
  <si>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</si>
  <si>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</si>
  <si>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</si>
  <si>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</si>
  <si>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</si>
  <si>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</si>
  <si>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</si>
  <si>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</si>
  <si>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</si>
  <si>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</si>
  <si>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</si>
  <si>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</si>
  <si>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</si>
  <si>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</si>
  <si>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</si>
  <si>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</si>
  <si>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</si>
  <si>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</si>
  <si>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</si>
  <si>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</si>
  <si>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</si>
  <si>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</si>
  <si>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</si>
  <si>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</si>
  <si>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</si>
  <si>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</si>
  <si>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</si>
  <si>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</si>
  <si>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</si>
  <si>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</si>
  <si>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</si>
  <si>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</si>
  <si>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</si>
  <si>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</si>
  <si>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</si>
  <si>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</si>
  <si>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</si>
  <si>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</si>
  <si>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</si>
  <si>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</si>
  <si>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</si>
  <si>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</si>
  <si>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</si>
  <si>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</si>
  <si>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</si>
  <si>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</si>
  <si>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</si>
  <si>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</si>
  <si>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</si>
  <si>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</si>
  <si>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</si>
  <si>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</si>
  <si>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</si>
  <si>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</si>
  <si>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</si>
  <si>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</si>
  <si>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</si>
  <si>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</si>
  <si>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</si>
  <si>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</si>
  <si>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</si>
  <si>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</si>
  <si>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</si>
  <si>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</si>
  <si>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</si>
  <si>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</si>
  <si>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</si>
  <si>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</si>
  <si>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</si>
  <si>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</si>
  <si>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</si>
  <si>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</si>
  <si>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</si>
  <si>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</si>
  <si>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</si>
  <si>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</si>
  <si>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</si>
  <si>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</si>
  <si>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</si>
  <si>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</si>
  <si>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</si>
  <si>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</si>
  <si>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</si>
  <si>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</si>
  <si>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</si>
  <si>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</si>
  <si>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</si>
  <si>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</si>
  <si>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</si>
  <si>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</si>
  <si>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</si>
  <si>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</si>
  <si>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</si>
  <si>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</si>
  <si>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</si>
  <si>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</si>
  <si>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</si>
  <si>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</si>
  <si>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</si>
  <si>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</si>
  <si>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</si>
  <si>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</si>
  <si>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</si>
  <si>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</si>
  <si>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</si>
  <si>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</si>
  <si>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</si>
  <si>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</si>
  <si>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</si>
  <si>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</si>
  <si>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</si>
  <si>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</si>
  <si>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</si>
  <si>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</si>
  <si>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</si>
  <si>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</si>
  <si>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</si>
  <si>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</si>
  <si>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</si>
  <si>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</si>
  <si>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</si>
  <si>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</si>
  <si>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</si>
  <si>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</si>
  <si>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</si>
  <si>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</si>
  <si>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</si>
  <si>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</si>
  <si>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</si>
  <si>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</si>
  <si>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</si>
  <si>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</si>
  <si>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</si>
  <si>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</si>
  <si>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</si>
  <si>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</si>
  <si>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</si>
  <si>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</si>
  <si>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</si>
  <si>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</si>
  <si>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</si>
  <si>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</si>
  <si>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</si>
  <si>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</si>
  <si>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</si>
  <si>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</si>
  <si>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</si>
  <si>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</si>
  <si>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</si>
  <si>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</si>
  <si>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</si>
  <si>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</si>
  <si>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</si>
  <si>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</si>
  <si>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</si>
  <si>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</si>
  <si>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</si>
  <si>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</si>
  <si>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</si>
  <si>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</si>
  <si>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</si>
  <si>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</si>
  <si>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</si>
  <si>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</si>
  <si>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</si>
  <si>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</si>
  <si>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</si>
  <si>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</si>
  <si>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</si>
  <si>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</si>
  <si>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</si>
  <si>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</si>
  <si>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</si>
  <si>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</si>
  <si>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</si>
  <si>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</si>
  <si>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</si>
  <si>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</si>
  <si>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</si>
  <si>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</si>
  <si>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</si>
  <si>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</si>
  <si>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</si>
  <si>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</si>
  <si>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</si>
  <si>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</si>
  <si>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</si>
  <si>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</si>
  <si>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</si>
  <si>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</si>
  <si>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</si>
  <si>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</si>
  <si>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</si>
  <si>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</si>
  <si>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</si>
  <si>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</si>
  <si>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</si>
  <si>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</si>
  <si>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</si>
  <si>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</si>
  <si>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</si>
  <si>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</si>
  <si>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</si>
  <si>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</si>
  <si>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</si>
  <si>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</si>
  <si>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</si>
  <si>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</si>
  <si>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</si>
  <si>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</si>
  <si>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</si>
  <si>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</si>
  <si>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</si>
  <si>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</si>
  <si>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</si>
  <si>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</si>
  <si>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</si>
  <si>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</si>
  <si>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</si>
  <si>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</si>
  <si>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</si>
  <si>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</si>
  <si>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</si>
  <si>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</si>
  <si>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</si>
  <si>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</si>
  <si>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</si>
  <si>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</si>
  <si>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</si>
  <si>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</si>
  <si>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</si>
  <si>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</si>
  <si>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</si>
  <si>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</si>
  <si>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</si>
  <si>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</si>
  <si>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</si>
  <si>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</si>
  <si>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</si>
  <si>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</si>
  <si>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</si>
  <si>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</si>
  <si>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</si>
  <si>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</si>
  <si>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</si>
  <si>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</si>
  <si>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</si>
  <si>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</si>
  <si>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</si>
  <si>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</si>
  <si>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</si>
  <si>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</si>
  <si>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</si>
  <si>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</si>
  <si>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</si>
  <si>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</si>
  <si>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</si>
  <si>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</si>
  <si>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</si>
  <si>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</si>
  <si>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</si>
  <si>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</si>
  <si>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</si>
  <si>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</si>
  <si>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</si>
  <si>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</si>
  <si>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</si>
  <si>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</si>
  <si>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</si>
  <si>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</si>
  <si>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</si>
  <si>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</si>
  <si>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</si>
  <si>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</si>
  <si>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</si>
  <si>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</si>
  <si>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</si>
  <si>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</si>
  <si>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</si>
  <si>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</si>
  <si>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</si>
  <si>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</si>
  <si>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</si>
  <si>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</si>
  <si>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</si>
  <si>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</si>
  <si>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</si>
  <si>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</si>
  <si>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</si>
  <si>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</si>
  <si>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</si>
  <si>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</si>
  <si>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</si>
  <si>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</si>
  <si>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</si>
  <si>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</si>
  <si>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</si>
  <si>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</si>
  <si>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</si>
  <si>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</si>
  <si>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</si>
  <si>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</si>
  <si>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</si>
  <si>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</si>
  <si>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</si>
  <si>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</si>
  <si>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</si>
  <si>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</si>
  <si>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</si>
  <si>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</si>
  <si>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</si>
  <si>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</si>
  <si>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</si>
  <si>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</si>
  <si>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</si>
  <si>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</si>
  <si>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</si>
  <si>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</si>
  <si>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</si>
  <si>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</si>
  <si>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</si>
  <si>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</si>
  <si>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</si>
  <si>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</si>
  <si>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</si>
  <si>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</si>
  <si>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</si>
  <si>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</si>
  <si>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</si>
  <si>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</si>
  <si>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</si>
  <si>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</si>
  <si>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</si>
  <si>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</si>
  <si>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</si>
  <si>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</si>
  <si>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</si>
  <si>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</si>
  <si>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</si>
  <si>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</si>
  <si>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</si>
  <si>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</si>
  <si>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</si>
  <si>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</si>
  <si>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</si>
  <si>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</si>
  <si>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</si>
  <si>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</si>
  <si>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</si>
  <si>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</si>
  <si>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</si>
  <si>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</si>
  <si>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</si>
  <si>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</si>
  <si>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</si>
  <si>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</si>
  <si>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</si>
  <si>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</si>
  <si>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</si>
  <si>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</si>
  <si>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</si>
  <si>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</si>
  <si>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</si>
  <si>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</si>
  <si>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</si>
  <si>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</si>
  <si>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</si>
  <si>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</si>
  <si>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</si>
  <si>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</si>
  <si>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</si>
  <si>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</si>
  <si>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</si>
  <si>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</si>
  <si>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</si>
  <si>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</si>
  <si>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</si>
  <si>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</si>
  <si>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</si>
  <si>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</si>
  <si>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</si>
  <si>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</si>
  <si>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</si>
  <si>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</si>
  <si>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</si>
  <si>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</si>
  <si>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</si>
  <si>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</si>
  <si>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</si>
  <si>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</si>
  <si>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</si>
  <si>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</si>
  <si>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</si>
  <si>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</si>
  <si>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</si>
  <si>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</si>
  <si>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</si>
  <si>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</si>
  <si>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</si>
  <si>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</si>
  <si>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</si>
  <si>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</si>
  <si>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</si>
  <si>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</si>
  <si>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</si>
  <si>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</si>
  <si>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</si>
  <si>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</si>
  <si>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</si>
  <si>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</si>
  <si>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</si>
  <si>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</si>
  <si>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</si>
  <si>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</si>
  <si>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</si>
  <si>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</si>
  <si>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</si>
  <si>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</si>
  <si>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</si>
  <si>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</si>
  <si>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</si>
  <si>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</si>
  <si>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</si>
  <si>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</si>
  <si>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</si>
  <si>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</si>
  <si>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</si>
  <si>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</si>
  <si>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</si>
  <si>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</si>
  <si>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</si>
  <si>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</si>
  <si>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</si>
  <si>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</si>
  <si>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</si>
  <si>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</si>
  <si>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</si>
  <si>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</si>
  <si>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</si>
  <si>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</si>
  <si>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</si>
  <si>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</si>
  <si>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</si>
  <si>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</si>
  <si>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</si>
  <si>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</si>
  <si>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</si>
  <si>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</si>
  <si>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</si>
  <si>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</si>
  <si>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</si>
  <si>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</si>
  <si>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</si>
  <si>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</si>
  <si>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</si>
  <si>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</si>
  <si>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</si>
  <si>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</si>
  <si>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</si>
  <si>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</si>
  <si>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</si>
  <si>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</si>
  <si>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</si>
  <si>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</si>
  <si>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</si>
  <si>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</si>
  <si>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</si>
  <si>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</si>
  <si>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</si>
  <si>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</si>
  <si>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</si>
  <si>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</si>
  <si>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</si>
  <si>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</si>
  <si>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</si>
  <si>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</si>
  <si>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</si>
  <si>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</si>
  <si>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</si>
  <si>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</si>
  <si>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</si>
  <si>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</si>
  <si>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</si>
  <si>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</si>
  <si>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</si>
  <si>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</si>
  <si>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</si>
  <si>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</si>
  <si>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</si>
  <si>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</si>
  <si>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</si>
  <si>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</si>
  <si>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</si>
  <si>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</si>
  <si>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</si>
  <si>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</si>
  <si>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</si>
  <si>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</si>
  <si>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</si>
  <si>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</si>
  <si>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</si>
  <si>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</si>
  <si>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</si>
  <si>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</si>
  <si>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</si>
  <si>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</si>
  <si>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</si>
  <si>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</si>
  <si>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</si>
  <si>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</si>
  <si>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</si>
  <si>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</si>
  <si>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</si>
  <si>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</si>
  <si>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</si>
  <si>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</si>
  <si>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</si>
  <si>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</si>
  <si>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</si>
  <si>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</si>
  <si>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</si>
  <si>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</si>
  <si>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</si>
  <si>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</si>
  <si>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</si>
  <si>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</si>
  <si>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</si>
  <si>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</si>
  <si>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</si>
  <si>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</si>
  <si>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</si>
  <si>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</si>
  <si>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</si>
  <si>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</si>
  <si>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</si>
  <si>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</si>
  <si>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</si>
  <si>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</si>
  <si>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</si>
  <si>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</si>
  <si>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</si>
  <si>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</si>
  <si>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</si>
  <si>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</si>
  <si>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</si>
  <si>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</si>
  <si>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</si>
  <si>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</si>
  <si>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</si>
  <si>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</si>
  <si>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</si>
  <si>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</si>
  <si>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</si>
  <si>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</si>
  <si>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</si>
  <si>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</si>
  <si>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</si>
  <si>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</si>
  <si>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</si>
  <si>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</si>
  <si>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</si>
  <si>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</si>
  <si>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</si>
  <si>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</si>
  <si>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</si>
  <si>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</si>
  <si>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</si>
  <si>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</si>
  <si>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</si>
  <si>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</si>
  <si>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</si>
  <si>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</si>
  <si>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</si>
  <si>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</si>
  <si>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</si>
  <si>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</si>
  <si>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</si>
  <si>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</si>
  <si>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</si>
  <si>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</si>
  <si>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</si>
  <si>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</si>
  <si>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</si>
  <si>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</si>
  <si>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</si>
  <si>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</si>
  <si>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</si>
  <si>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</si>
  <si>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</si>
  <si>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</si>
  <si>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</si>
  <si>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</si>
  <si>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</si>
  <si>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</si>
  <si>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</si>
  <si>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</si>
  <si>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</si>
  <si>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</si>
  <si>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</si>
  <si>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</si>
  <si>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</si>
  <si>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</si>
  <si>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</si>
  <si>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</si>
  <si>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</si>
  <si>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</si>
  <si>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</si>
  <si>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</si>
  <si>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</si>
  <si>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</si>
  <si>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</si>
  <si>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</si>
  <si>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</si>
  <si>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</si>
  <si>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</si>
  <si>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</si>
  <si>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</si>
  <si>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</si>
  <si>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</si>
  <si>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</si>
  <si>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</si>
  <si>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</si>
  <si>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</si>
  <si>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</si>
  <si>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</si>
  <si>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</si>
  <si>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</si>
  <si>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</si>
  <si>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</si>
  <si>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</si>
  <si>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</si>
  <si>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</si>
  <si>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</si>
  <si>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</si>
  <si>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</si>
  <si>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</si>
  <si>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</si>
  <si>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</si>
  <si>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</si>
  <si>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</si>
  <si>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</si>
  <si>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</si>
  <si>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</si>
  <si>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</si>
  <si>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</si>
  <si>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</si>
  <si>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</si>
  <si>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</si>
  <si>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</si>
  <si>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</si>
  <si>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</si>
  <si>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</si>
  <si>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</si>
  <si>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</si>
  <si>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</si>
  <si>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</si>
  <si>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</si>
  <si>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</si>
  <si>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</si>
  <si>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</si>
  <si>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</si>
  <si>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</si>
  <si>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</si>
  <si>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</si>
  <si>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</si>
  <si>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</si>
  <si>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</si>
  <si>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</si>
  <si>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</si>
  <si>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</si>
  <si>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</si>
  <si>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</si>
  <si>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</si>
  <si>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</si>
  <si>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</si>
  <si>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</si>
  <si>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</si>
  <si>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</si>
  <si>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</si>
  <si>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</si>
  <si>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</si>
  <si>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</si>
  <si>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</si>
  <si>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</si>
  <si>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</si>
  <si>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</si>
  <si>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</si>
  <si>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</si>
  <si>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</si>
  <si>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</si>
  <si>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</si>
  <si>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</si>
  <si>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</si>
  <si>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</si>
  <si>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</si>
  <si>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</si>
  <si>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</si>
  <si>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</si>
  <si>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</si>
  <si>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</si>
  <si>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</si>
  <si>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</si>
  <si>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</si>
  <si>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</si>
  <si>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</si>
  <si>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</si>
  <si>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</si>
  <si>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</si>
  <si>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</si>
  <si>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</si>
  <si>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</si>
  <si>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</si>
  <si>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</si>
  <si>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</si>
  <si>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</si>
  <si>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</si>
  <si>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</si>
  <si>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</si>
  <si>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</si>
  <si>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</si>
  <si>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</si>
  <si>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</si>
  <si>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</si>
  <si>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</si>
  <si>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</si>
  <si>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</si>
  <si>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</si>
  <si>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</si>
  <si>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</si>
  <si>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</si>
  <si>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</si>
  <si>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</si>
  <si>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</si>
  <si>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</si>
  <si>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</si>
  <si>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</si>
  <si>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</si>
  <si>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</si>
  <si>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</si>
  <si>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</si>
  <si>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</si>
  <si>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</si>
  <si>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</si>
  <si>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</si>
  <si>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</si>
  <si>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</si>
  <si>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</si>
  <si>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</si>
  <si>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</si>
  <si>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</si>
  <si>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</si>
  <si>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</si>
  <si>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</si>
  <si>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</si>
  <si>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</si>
  <si>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</si>
  <si>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</si>
  <si>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</si>
  <si>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</si>
  <si>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</si>
  <si>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</si>
  <si>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</si>
  <si>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</si>
  <si>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</si>
  <si>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</si>
  <si>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</si>
  <si>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</si>
  <si>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</si>
  <si>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</si>
  <si>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</si>
  <si>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</si>
  <si>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</si>
  <si>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</si>
  <si>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</si>
  <si>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</si>
  <si>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</si>
  <si>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</si>
  <si>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</si>
  <si>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</si>
  <si>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</si>
  <si>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</si>
  <si>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</si>
  <si>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</si>
  <si>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</si>
  <si>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</si>
  <si>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</si>
  <si>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</si>
  <si>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</si>
  <si>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</si>
  <si>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</si>
  <si>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</si>
  <si>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</si>
  <si>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</si>
  <si>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</si>
  <si>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</si>
  <si>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</si>
  <si>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</si>
  <si>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</si>
  <si>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</si>
  <si>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</si>
  <si>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</si>
  <si>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</si>
  <si>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</si>
  <si>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</si>
  <si>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</si>
  <si>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</si>
  <si>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</si>
  <si>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</si>
  <si>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</si>
  <si>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</si>
  <si>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</si>
  <si>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</si>
  <si>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</si>
  <si>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</si>
  <si>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</si>
  <si>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</si>
  <si>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</si>
  <si>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</si>
  <si>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</si>
  <si>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</si>
  <si>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</si>
  <si>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</si>
  <si>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</si>
  <si>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</si>
  <si>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</si>
  <si>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</si>
  <si>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</si>
  <si>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</si>
  <si>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</si>
  <si>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</si>
  <si>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</si>
  <si>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</si>
  <si>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</si>
  <si>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</si>
  <si>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</si>
  <si>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</si>
  <si>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</si>
  <si>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</si>
  <si>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</si>
  <si>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</si>
  <si>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</si>
  <si>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</si>
  <si>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</si>
  <si>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</si>
  <si>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</si>
  <si>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</si>
  <si>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</si>
  <si>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</si>
  <si>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</si>
  <si>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</si>
  <si>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</si>
  <si>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</si>
  <si>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</si>
  <si>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</si>
  <si>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</si>
  <si>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</si>
  <si>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</si>
  <si>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</si>
  <si>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</si>
  <si>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</si>
  <si>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</si>
  <si>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</si>
  <si>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</si>
  <si>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</si>
  <si>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</si>
  <si>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</si>
  <si>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</si>
  <si>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</si>
  <si>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</si>
  <si>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</si>
  <si>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</si>
  <si>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</si>
  <si>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</si>
  <si>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</si>
  <si>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</si>
  <si>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</si>
  <si>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</si>
  <si>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</si>
  <si>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</si>
  <si>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</si>
  <si>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</si>
  <si>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</si>
  <si>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</si>
  <si>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</si>
  <si>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</si>
  <si>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</si>
  <si>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</si>
  <si>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</si>
  <si>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</si>
  <si>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</si>
  <si>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</si>
  <si>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</si>
  <si>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</si>
  <si>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</si>
  <si>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</si>
  <si>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</si>
  <si>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</si>
  <si>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</si>
  <si>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</si>
  <si>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</si>
  <si>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</si>
  <si>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</si>
  <si>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</si>
  <si>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</si>
  <si>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</si>
  <si>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</si>
  <si>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</si>
  <si>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</si>
  <si>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</si>
  <si>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</si>
  <si>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</si>
  <si>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</si>
  <si>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</si>
  <si>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</si>
  <si>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</si>
  <si>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</si>
  <si>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</si>
  <si>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</si>
  <si>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</si>
  <si>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</si>
  <si>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</si>
  <si>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</si>
  <si>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</si>
  <si>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</si>
  <si>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</si>
  <si>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</si>
  <si>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</si>
  <si>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</si>
  <si>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</si>
  <si>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</si>
  <si>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</si>
  <si>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</si>
  <si>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</si>
  <si>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</si>
  <si>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</si>
  <si>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</si>
  <si>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</si>
  <si>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</si>
  <si>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</si>
  <si>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</si>
  <si>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</si>
  <si>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</si>
  <si>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</si>
  <si>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</si>
  <si>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</si>
  <si>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</si>
  <si>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</si>
  <si>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</si>
  <si>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</si>
  <si>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</si>
  <si>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</si>
  <si>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</si>
  <si>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</si>
  <si>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</si>
  <si>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</si>
  <si>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</si>
  <si>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</si>
  <si>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</si>
  <si>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</si>
  <si>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</si>
  <si>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</si>
  <si>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</si>
  <si>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</si>
  <si>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</si>
  <si>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</si>
  <si>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</si>
  <si>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</si>
  <si>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</si>
  <si>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</si>
  <si>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</si>
  <si>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</si>
  <si>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</si>
  <si>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</si>
  <si>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</si>
  <si>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</si>
  <si>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</si>
  <si>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</si>
  <si>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</si>
  <si>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</si>
  <si>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</si>
  <si>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</si>
  <si>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</si>
  <si>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</si>
  <si>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</si>
  <si>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</si>
  <si>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</si>
  <si>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</si>
  <si>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</si>
  <si>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</si>
  <si>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</si>
  <si>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</si>
  <si>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</si>
  <si>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</si>
  <si>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</si>
  <si>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</si>
  <si>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</si>
  <si>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</si>
  <si>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</si>
  <si>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</si>
  <si>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</si>
  <si>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</si>
  <si>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</si>
  <si>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</si>
  <si>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</si>
  <si>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</si>
  <si>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</si>
  <si>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</si>
  <si>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</si>
  <si>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</si>
  <si>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</si>
  <si>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</si>
  <si>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</si>
  <si>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</si>
  <si>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</si>
  <si>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</si>
  <si>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</si>
  <si>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</si>
  <si>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</si>
  <si>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</si>
  <si>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</si>
  <si>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</si>
  <si>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</si>
  <si>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</si>
  <si>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</si>
  <si>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</si>
  <si>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</si>
  <si>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</si>
  <si>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</si>
  <si>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</si>
  <si>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</si>
  <si>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</si>
  <si>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</si>
  <si>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</si>
  <si>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</si>
  <si>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</si>
  <si>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</si>
  <si>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</si>
  <si>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</si>
  <si>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</si>
  <si>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</si>
  <si>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</si>
  <si>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</si>
  <si>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</si>
  <si>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</si>
  <si>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</si>
  <si>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</si>
  <si>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</si>
  <si>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</si>
  <si>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</si>
  <si>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</si>
  <si>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</si>
  <si>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</si>
  <si>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</si>
  <si>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</si>
  <si>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</si>
  <si>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</si>
  <si>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</si>
  <si>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</si>
  <si>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</si>
  <si>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</si>
  <si>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</si>
  <si>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</si>
  <si>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</si>
  <si>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</si>
  <si>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</si>
  <si>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</si>
  <si>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</si>
  <si>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</si>
  <si>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</si>
  <si>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</si>
  <si>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</si>
  <si>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</si>
  <si>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</si>
  <si>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</si>
  <si>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</si>
  <si>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</si>
  <si>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</si>
  <si>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</si>
  <si>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</si>
  <si>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</si>
  <si>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</si>
  <si>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</si>
  <si>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</si>
  <si>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</si>
  <si>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</si>
  <si>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</si>
  <si>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</si>
  <si>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</si>
  <si>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</si>
  <si>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</si>
  <si>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</si>
  <si>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</si>
  <si>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</si>
  <si>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</si>
  <si>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</si>
  <si>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</si>
  <si>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</si>
  <si>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</si>
  <si>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</si>
  <si>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</si>
  <si>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</si>
  <si>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</si>
  <si>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</si>
  <si>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</si>
  <si>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</si>
  <si>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</si>
  <si>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</si>
  <si>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</si>
  <si>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</si>
  <si>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</si>
  <si>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</si>
  <si>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</si>
  <si>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</si>
  <si>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</si>
  <si>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</si>
  <si>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</si>
  <si>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</si>
  <si>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</si>
  <si>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</si>
  <si>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</si>
  <si>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</si>
  <si>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</si>
  <si>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</si>
  <si>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</si>
  <si>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</si>
  <si>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</si>
  <si>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</si>
  <si>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</si>
  <si>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</si>
  <si>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</si>
  <si>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</si>
  <si>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</si>
  <si>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</si>
  <si>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</si>
  <si>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</si>
  <si>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</si>
  <si>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</si>
  <si>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</si>
  <si>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</si>
  <si>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</si>
  <si>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</si>
  <si>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</si>
  <si>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</si>
  <si>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</si>
  <si>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</si>
  <si>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</si>
  <si>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</si>
  <si>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</si>
  <si>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</si>
  <si>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</si>
  <si>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</si>
  <si>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</si>
  <si>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</si>
  <si>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</si>
  <si>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</si>
  <si>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</si>
  <si>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</si>
  <si>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</si>
  <si>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</si>
  <si>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</si>
  <si>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</si>
  <si>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</si>
  <si>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</si>
  <si>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</si>
  <si>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</si>
  <si>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</si>
  <si>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</si>
  <si>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</si>
  <si>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</si>
  <si>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</si>
  <si>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</si>
  <si>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</si>
  <si>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</si>
  <si>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</si>
  <si>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</si>
  <si>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</si>
  <si>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</si>
  <si>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</si>
  <si>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</si>
  <si>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</si>
  <si>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</si>
  <si>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</si>
  <si>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</si>
  <si>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</si>
  <si>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</si>
  <si>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</si>
  <si>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</si>
  <si>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</si>
  <si>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</si>
  <si>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</si>
  <si>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</si>
  <si>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</si>
  <si>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</si>
  <si>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</si>
  <si>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</si>
  <si>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</si>
  <si>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</si>
  <si>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</si>
  <si>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</si>
  <si>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</si>
  <si>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</si>
  <si>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</si>
  <si>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</si>
  <si>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</si>
  <si>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</si>
  <si>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</si>
  <si>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</si>
  <si>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</si>
  <si>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</si>
  <si>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</si>
  <si>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</si>
  <si>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</si>
  <si>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</si>
  <si>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</si>
  <si>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</si>
  <si>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</si>
  <si>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</si>
  <si>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</si>
  <si>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</si>
  <si>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</si>
  <si>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</si>
  <si>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</si>
  <si>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</si>
  <si>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</si>
  <si>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</si>
  <si>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</si>
  <si>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</si>
  <si>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</si>
  <si>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</si>
  <si>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</si>
  <si>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</si>
  <si>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</si>
  <si>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</si>
  <si>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</si>
  <si>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</si>
  <si>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</si>
  <si>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</si>
  <si>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</si>
  <si>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</si>
  <si>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</si>
  <si>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</si>
  <si>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</si>
  <si>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</si>
  <si>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</si>
  <si>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</si>
  <si>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</si>
  <si>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</si>
  <si>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</si>
  <si>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</si>
  <si>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</si>
  <si>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</si>
  <si>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</si>
  <si>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</si>
  <si>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</si>
  <si>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</si>
  <si>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</si>
  <si>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</si>
  <si>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</si>
  <si>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</si>
  <si>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</si>
  <si>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</si>
  <si>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</si>
  <si>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</si>
  <si>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</si>
  <si>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</si>
  <si>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</si>
  <si>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</si>
  <si>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</si>
  <si>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</si>
  <si>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</si>
  <si>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</si>
  <si>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</si>
  <si>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</si>
  <si>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</si>
  <si>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</si>
  <si>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</si>
  <si>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</si>
  <si>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</si>
  <si>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</si>
  <si>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</si>
  <si>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</si>
  <si>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</si>
  <si>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</si>
  <si>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</si>
  <si>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</si>
  <si>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</si>
  <si>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</si>
  <si>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</si>
  <si>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</si>
  <si>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</si>
  <si>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</si>
  <si>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</si>
  <si>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</si>
  <si>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</si>
  <si>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</si>
  <si>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</si>
  <si>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</si>
  <si>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</si>
  <si>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</si>
  <si>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</si>
  <si>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</si>
  <si>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</si>
  <si>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</si>
  <si>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</si>
  <si>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</si>
  <si>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</si>
  <si>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</si>
  <si>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</si>
  <si>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</si>
  <si>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</si>
  <si>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</si>
  <si>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</si>
  <si>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</si>
  <si>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</si>
  <si>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</si>
  <si>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</si>
  <si>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</si>
  <si>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</si>
  <si>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</si>
  <si>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</si>
  <si>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</si>
  <si>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</si>
  <si>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</si>
  <si>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</si>
  <si>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</si>
  <si>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</si>
  <si>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</si>
  <si>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</si>
  <si>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</si>
  <si>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</si>
  <si>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</si>
  <si>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</si>
  <si>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</si>
  <si>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</si>
  <si>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</si>
  <si>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</si>
  <si>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</si>
  <si>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</si>
  <si>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</si>
  <si>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</si>
  <si>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</si>
  <si>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</si>
  <si>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</si>
  <si>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</si>
  <si>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</si>
  <si>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</si>
  <si>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</si>
  <si>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</si>
  <si>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</si>
  <si>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</si>
  <si>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</si>
  <si>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</si>
  <si>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</si>
  <si>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</si>
  <si>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</si>
  <si>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</si>
  <si>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</si>
  <si>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</si>
  <si>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</si>
  <si>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</si>
  <si>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</si>
  <si>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</si>
  <si>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</si>
  <si>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</si>
  <si>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</si>
  <si>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</si>
  <si>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</si>
  <si>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</si>
  <si>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</si>
  <si>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</si>
  <si>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</si>
  <si>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</si>
  <si>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</si>
  <si>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</si>
  <si>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</si>
  <si>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</si>
  <si>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</si>
  <si>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</si>
  <si>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</si>
  <si>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</si>
  <si>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</si>
  <si>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</si>
  <si>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</si>
  <si>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</si>
  <si>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</si>
  <si>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</si>
  <si>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</si>
  <si>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</si>
  <si>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</si>
  <si>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</si>
  <si>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</si>
  <si>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</si>
  <si>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</si>
  <si>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</si>
  <si>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</si>
  <si>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</si>
  <si>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</si>
  <si>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</si>
  <si>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</si>
  <si>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</si>
  <si>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</si>
  <si>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</si>
  <si>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</si>
  <si>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</si>
  <si>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</si>
  <si>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</si>
  <si>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</si>
  <si>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</si>
  <si>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</si>
  <si>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</si>
  <si>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</si>
  <si>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</si>
  <si>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</si>
  <si>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</si>
  <si>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</si>
  <si>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</si>
  <si>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</si>
  <si>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</si>
  <si>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</si>
  <si>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</si>
  <si>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</si>
  <si>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</si>
  <si>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</si>
  <si>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</si>
  <si>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</si>
  <si>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</si>
  <si>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</si>
  <si>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</si>
  <si>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</si>
  <si>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</si>
  <si>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</si>
  <si>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</si>
  <si>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</si>
  <si>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</si>
  <si>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</si>
  <si>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</si>
  <si>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</si>
  <si>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</si>
  <si>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</si>
  <si>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</si>
  <si>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</si>
  <si>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</si>
  <si>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</si>
  <si>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</si>
  <si>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</si>
  <si>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</si>
  <si>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</si>
  <si>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</si>
  <si>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</si>
  <si>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</si>
  <si>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</si>
  <si>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</si>
  <si>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</si>
  <si>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</si>
  <si>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</si>
  <si>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</si>
  <si>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</si>
  <si>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</si>
  <si>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</si>
  <si>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</si>
  <si>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</si>
  <si>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</si>
  <si>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</si>
  <si>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</si>
  <si>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</si>
  <si>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</si>
  <si>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</si>
  <si>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</si>
  <si>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</si>
  <si>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</si>
  <si>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</si>
  <si>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</si>
  <si>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</si>
  <si>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</si>
  <si>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</si>
  <si>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</si>
  <si>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</si>
  <si>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</si>
  <si>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</si>
  <si>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</si>
  <si>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</si>
  <si>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</si>
  <si>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</si>
  <si>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</si>
  <si>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</si>
  <si>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</si>
  <si>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</si>
  <si>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</si>
  <si>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</si>
  <si>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</si>
  <si>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</si>
  <si>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</si>
  <si>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</si>
  <si>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</si>
  <si>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</si>
  <si>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</si>
  <si>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</si>
  <si>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</si>
  <si>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</si>
  <si>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</si>
  <si>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</si>
  <si>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</si>
  <si>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</si>
  <si>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</si>
  <si>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</si>
  <si>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</si>
  <si>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</si>
  <si>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</si>
  <si>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</si>
  <si>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</si>
  <si>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</si>
  <si>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</si>
  <si>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</si>
  <si>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</si>
  <si>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</si>
  <si>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</si>
  <si>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</si>
  <si>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</si>
  <si>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</si>
  <si>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</si>
  <si>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</si>
  <si>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</si>
  <si>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</si>
  <si>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</si>
  <si>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</si>
  <si>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</si>
  <si>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</si>
  <si>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</si>
  <si>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</si>
  <si>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</si>
  <si>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</si>
  <si>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</si>
  <si>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</si>
  <si>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</si>
  <si>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</si>
  <si>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</si>
  <si>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</si>
  <si>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</si>
  <si>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</si>
  <si>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</si>
  <si>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</si>
  <si>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</si>
  <si>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</si>
  <si>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</si>
  <si>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</si>
  <si>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</si>
  <si>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</si>
  <si>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</si>
  <si>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</si>
  <si>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</si>
  <si>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</si>
  <si>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</si>
  <si>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</si>
  <si>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</si>
  <si>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</si>
  <si>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</si>
  <si>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</si>
  <si>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</si>
  <si>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</si>
  <si>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</si>
  <si>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</si>
  <si>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</si>
  <si>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</si>
  <si>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</si>
  <si>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</si>
  <si>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</si>
  <si>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</si>
  <si>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</si>
  <si>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</si>
  <si>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</si>
  <si>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</si>
  <si>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</si>
  <si>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</si>
  <si>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</si>
  <si>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</si>
  <si>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</si>
  <si>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</si>
  <si>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</si>
  <si>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</si>
  <si>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</si>
  <si>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</si>
  <si>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</si>
  <si>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</si>
  <si>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</si>
  <si>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</si>
  <si>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</si>
  <si>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</si>
  <si>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</si>
  <si>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</si>
  <si>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</si>
  <si>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</si>
  <si>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</si>
  <si>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</si>
  <si>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</si>
  <si>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</si>
  <si>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</si>
  <si>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</si>
  <si>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</si>
  <si>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</si>
  <si>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</si>
  <si>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</si>
  <si>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</si>
  <si>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</si>
  <si>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</si>
  <si>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</si>
  <si>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</si>
  <si>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</si>
  <si>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</si>
  <si>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</si>
  <si>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</si>
  <si>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</si>
  <si>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</si>
  <si>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</si>
  <si>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</si>
  <si>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</si>
  <si>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</si>
  <si>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</si>
  <si>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</si>
  <si>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</si>
  <si>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</si>
  <si>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</si>
  <si>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</si>
  <si>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</si>
  <si>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</si>
  <si>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</si>
  <si>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</si>
  <si>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</si>
  <si>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</si>
  <si>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</si>
  <si>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</si>
  <si>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</si>
  <si>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</si>
  <si>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</si>
  <si>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</si>
  <si>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</si>
  <si>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</si>
  <si>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</si>
  <si>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</si>
  <si>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</si>
  <si>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</si>
  <si>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</si>
  <si>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</si>
  <si>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</si>
  <si>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</si>
  <si>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</si>
  <si>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</si>
  <si>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</si>
  <si>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</si>
  <si>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</si>
  <si>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</si>
  <si>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</si>
  <si>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</si>
  <si>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</si>
  <si>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</si>
  <si>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</si>
  <si>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</si>
  <si>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</si>
  <si>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</si>
  <si>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</si>
  <si>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</si>
  <si>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</si>
  <si>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</si>
  <si>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</si>
  <si>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</si>
  <si>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</si>
  <si>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</si>
  <si>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</si>
  <si>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</si>
  <si>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</si>
  <si>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</si>
  <si>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</si>
  <si>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</si>
  <si>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</si>
  <si>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</si>
  <si>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</si>
  <si>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</si>
  <si>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</si>
  <si>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</si>
  <si>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</si>
  <si>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</si>
  <si>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</si>
  <si>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</si>
  <si>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</si>
  <si>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</si>
  <si>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</si>
  <si>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</si>
  <si>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</si>
  <si>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</si>
  <si>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</si>
  <si>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</si>
  <si>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</si>
  <si>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</si>
  <si>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</si>
  <si>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</si>
  <si>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</si>
  <si>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</si>
  <si>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</si>
  <si>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</si>
  <si>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</si>
  <si>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</si>
  <si>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</si>
  <si>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</si>
  <si>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</si>
  <si>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</si>
  <si>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</si>
  <si>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</si>
  <si>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</si>
  <si>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</si>
  <si>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</si>
  <si>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</si>
  <si>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</si>
  <si>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</si>
  <si>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</si>
  <si>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</si>
  <si>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</si>
  <si>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</si>
  <si>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</si>
  <si>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</si>
  <si>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</si>
  <si>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</si>
  <si>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</si>
  <si>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</si>
  <si>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</si>
  <si>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</si>
  <si>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</si>
  <si>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</si>
  <si>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</si>
  <si>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</si>
  <si>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</si>
  <si>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</si>
  <si>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</si>
  <si>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</si>
  <si>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</si>
  <si>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</si>
  <si>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</si>
  <si>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</si>
  <si>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</si>
  <si>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</si>
  <si>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</si>
  <si>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</si>
  <si>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</si>
  <si>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</si>
  <si>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</si>
  <si>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</si>
  <si>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</si>
  <si>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</si>
  <si>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</si>
  <si>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</si>
  <si>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</si>
  <si>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</si>
  <si>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</si>
  <si>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</si>
  <si>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</si>
  <si>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</si>
  <si>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</si>
  <si>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</si>
  <si>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</si>
  <si>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</si>
  <si>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</si>
  <si>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</si>
  <si>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</si>
  <si>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</si>
  <si>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</si>
  <si>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</si>
  <si>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</si>
  <si>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</si>
  <si>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</si>
  <si>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</si>
  <si>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</si>
  <si>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</si>
  <si>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</si>
  <si>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</si>
  <si>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</si>
  <si>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</si>
  <si>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</si>
  <si>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</si>
  <si>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</si>
  <si>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</si>
  <si>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</si>
  <si>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</si>
  <si>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</si>
  <si>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</si>
  <si>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</si>
  <si>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</si>
  <si>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</si>
  <si>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</si>
  <si>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</si>
  <si>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</si>
  <si>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</si>
  <si>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</si>
  <si>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</si>
  <si>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</si>
  <si>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</si>
  <si>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</si>
  <si>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</si>
  <si>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</si>
  <si>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</si>
  <si>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</si>
  <si>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</si>
  <si>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</si>
  <si>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</si>
  <si>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</si>
  <si>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</si>
  <si>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</si>
  <si>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</si>
  <si>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</si>
  <si>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</si>
  <si>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</si>
  <si>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</si>
  <si>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</si>
  <si>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</si>
  <si>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</si>
  <si>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</si>
  <si>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</si>
  <si>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</si>
  <si>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</si>
  <si>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</si>
  <si>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</si>
  <si>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</si>
  <si>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</si>
  <si>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</si>
  <si>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</si>
  <si>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</si>
  <si>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</si>
  <si>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</si>
  <si>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</si>
  <si>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</si>
  <si>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</si>
  <si>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</si>
  <si>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</si>
  <si>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</si>
  <si>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</si>
  <si>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</si>
  <si>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</si>
  <si>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</si>
  <si>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</si>
  <si>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</si>
  <si>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</si>
  <si>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</si>
  <si>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</si>
  <si>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</si>
  <si>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</si>
  <si>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</si>
  <si>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</si>
  <si>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</si>
  <si>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</si>
  <si>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</si>
  <si>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</si>
  <si>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</si>
  <si>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</si>
  <si>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</si>
  <si>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</si>
  <si>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</si>
  <si>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</si>
  <si>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</si>
  <si>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</si>
  <si>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</si>
  <si>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</si>
  <si>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</si>
  <si>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</si>
  <si>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</si>
  <si>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</si>
  <si>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</si>
  <si>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</si>
  <si>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</si>
  <si>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</si>
  <si>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</si>
  <si>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</si>
  <si>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</si>
  <si>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</si>
  <si>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</si>
  <si>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</si>
  <si>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</si>
  <si>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</si>
  <si>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</si>
  <si>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</si>
  <si>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</si>
  <si>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</si>
  <si>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</si>
  <si>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</si>
  <si>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</si>
  <si>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</si>
  <si>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</si>
  <si>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</si>
  <si>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</si>
  <si>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</si>
  <si>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</si>
  <si>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</si>
  <si>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</si>
  <si>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</si>
  <si>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</si>
  <si>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</si>
  <si>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</si>
  <si>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</si>
  <si>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</si>
  <si>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</si>
  <si>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</si>
  <si>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</si>
  <si>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</si>
  <si>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</si>
  <si>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</si>
  <si>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</si>
  <si>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</si>
  <si>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</si>
  <si>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</si>
  <si>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</si>
  <si>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</si>
  <si>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</si>
  <si>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</si>
  <si>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</si>
  <si>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</si>
  <si>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</si>
  <si>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</si>
  <si>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</si>
  <si>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</si>
  <si>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</si>
  <si>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</si>
  <si>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</si>
  <si>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</si>
  <si>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</si>
  <si>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</si>
  <si>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</si>
  <si>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</si>
  <si>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</si>
  <si>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</si>
  <si>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</si>
  <si>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</si>
  <si>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</si>
  <si>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</si>
  <si>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</si>
  <si>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</si>
  <si>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</si>
  <si>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</si>
  <si>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</si>
  <si>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</si>
  <si>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</si>
  <si>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</si>
  <si>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</si>
  <si>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</si>
  <si>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</si>
  <si>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</si>
  <si>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</si>
  <si>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</si>
  <si>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</si>
  <si>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</si>
  <si>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</si>
  <si>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</si>
  <si>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</si>
  <si>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</si>
  <si>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</si>
  <si>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</si>
  <si>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</si>
  <si>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</si>
  <si>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</si>
  <si>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</si>
  <si>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</si>
  <si>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</si>
  <si>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</si>
  <si>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</si>
  <si>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</si>
  <si>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</si>
  <si>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</si>
  <si>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</si>
  <si>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</si>
  <si>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</si>
  <si>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</si>
  <si>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</si>
  <si>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</si>
  <si>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</si>
  <si>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</si>
  <si>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</si>
  <si>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</si>
  <si>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</si>
  <si>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</si>
  <si>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</si>
  <si>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</si>
  <si>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</si>
  <si>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</si>
  <si>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</si>
  <si>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</si>
  <si>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</si>
  <si>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</si>
  <si>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</si>
  <si>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</si>
  <si>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</si>
  <si>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</si>
  <si>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</si>
  <si>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</si>
  <si>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</si>
  <si>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</si>
  <si>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</si>
  <si>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</si>
  <si>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</si>
  <si>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</si>
  <si>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</si>
  <si>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</si>
  <si>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</si>
  <si>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</si>
  <si>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</si>
  <si>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</si>
  <si>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</si>
  <si>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</si>
  <si>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</si>
  <si>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</si>
  <si>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</si>
  <si>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</si>
  <si>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</si>
  <si>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</si>
  <si>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</si>
  <si>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</si>
  <si>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</si>
  <si>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</si>
  <si>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</si>
  <si>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</si>
  <si>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</si>
  <si>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</si>
  <si>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</si>
  <si>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</si>
  <si>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</si>
  <si>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</si>
  <si>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</si>
  <si>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</si>
  <si>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</si>
  <si>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</si>
  <si>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</si>
  <si>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</si>
  <si>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</si>
  <si>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</si>
  <si>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</si>
  <si>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</si>
  <si>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</si>
  <si>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</si>
  <si>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</si>
  <si>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</si>
  <si>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</si>
  <si>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</si>
  <si>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</si>
  <si>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</si>
  <si>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</si>
  <si>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</si>
  <si>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</si>
  <si>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</si>
  <si>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</si>
  <si>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</si>
  <si>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</si>
  <si>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</si>
  <si>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</si>
  <si>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</si>
  <si>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</si>
  <si>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</si>
  <si>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</si>
  <si>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</si>
  <si>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</si>
  <si>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</si>
  <si>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</si>
  <si>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</si>
  <si>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</si>
  <si>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</si>
  <si>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</si>
  <si>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</si>
  <si>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</si>
  <si>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</si>
  <si>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</si>
  <si>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</si>
  <si>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</si>
  <si>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</si>
  <si>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</si>
  <si>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</si>
  <si>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</si>
  <si>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</si>
  <si>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</si>
  <si>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</si>
  <si>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</si>
  <si>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</si>
  <si>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</si>
  <si>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</si>
  <si>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</si>
  <si>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</si>
  <si>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</si>
  <si>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</si>
  <si>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</si>
  <si>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</si>
  <si>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</si>
  <si>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</si>
  <si>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</si>
  <si>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</si>
  <si>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</si>
  <si>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</si>
  <si>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</si>
  <si>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</si>
  <si>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</si>
  <si>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</si>
  <si>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</si>
  <si>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</si>
  <si>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</si>
  <si>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</si>
  <si>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</si>
  <si>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</si>
  <si>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</si>
  <si>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</si>
  <si>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</si>
  <si>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</si>
  <si>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</si>
  <si>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</si>
  <si>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</si>
  <si>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</si>
  <si>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</si>
  <si>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</si>
  <si>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</si>
  <si>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</si>
  <si>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</si>
  <si>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</si>
  <si>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</si>
  <si>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</si>
  <si>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</si>
  <si>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</si>
  <si>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</si>
  <si>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</si>
  <si>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</si>
  <si>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</si>
  <si>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</si>
  <si>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</si>
  <si>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</si>
  <si>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</si>
  <si>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</si>
  <si>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</si>
  <si>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</si>
  <si>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</si>
  <si>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</si>
  <si>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</si>
  <si>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</si>
  <si>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</si>
  <si>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</si>
  <si>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</si>
  <si>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</si>
  <si>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</si>
  <si>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</si>
  <si>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</si>
  <si>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</si>
  <si>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</si>
  <si>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</si>
  <si>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</si>
  <si>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</si>
  <si>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</si>
  <si>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</si>
  <si>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</si>
  <si>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</si>
  <si>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</si>
  <si>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</si>
  <si>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</si>
  <si>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</si>
  <si>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</si>
  <si>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</si>
  <si>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</si>
  <si>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</si>
  <si>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</si>
  <si>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</si>
  <si>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</si>
  <si>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</si>
  <si>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</si>
  <si>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</si>
  <si>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</si>
  <si>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</si>
  <si>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</si>
  <si>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</si>
  <si>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</si>
  <si>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</si>
  <si>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</si>
  <si>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</si>
  <si>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</si>
  <si>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</si>
  <si>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</si>
  <si>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</si>
  <si>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</si>
  <si>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</si>
  <si>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</si>
  <si>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</si>
  <si>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</si>
  <si>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</si>
  <si>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</si>
  <si>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</si>
  <si>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</si>
  <si>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</si>
  <si>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</si>
  <si>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</si>
  <si>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</si>
  <si>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</si>
  <si>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</si>
  <si>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</si>
  <si>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</si>
  <si>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</si>
  <si>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</si>
  <si>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</si>
  <si>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</si>
  <si>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</si>
  <si>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</si>
  <si>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</si>
  <si>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</si>
  <si>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</si>
  <si>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</si>
  <si>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</si>
  <si>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</si>
  <si>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</si>
  <si>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</si>
  <si>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</si>
  <si>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</si>
  <si>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</si>
  <si>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</si>
  <si>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</si>
  <si>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</si>
  <si>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</si>
  <si>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</si>
  <si>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</si>
  <si>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</si>
  <si>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</si>
  <si>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</si>
  <si>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</si>
  <si>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</si>
  <si>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</si>
  <si>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</si>
  <si>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</si>
  <si>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</si>
  <si>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</si>
  <si>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</si>
  <si>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</si>
  <si>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</si>
  <si>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</si>
  <si>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</si>
  <si>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</si>
  <si>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</si>
  <si>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</si>
  <si>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</si>
  <si>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</si>
  <si>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</si>
  <si>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</si>
  <si>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</si>
  <si>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</si>
  <si>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</si>
  <si>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</si>
  <si>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</si>
  <si>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</si>
  <si>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</si>
  <si>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</si>
  <si>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</si>
  <si>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</si>
  <si>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</si>
  <si>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</si>
  <si>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</si>
  <si>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</si>
  <si>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</si>
  <si>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</si>
  <si>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</si>
  <si>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</si>
  <si>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</si>
  <si>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</si>
  <si>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</si>
  <si>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</si>
  <si>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</si>
  <si>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</si>
  <si>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</si>
  <si>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</si>
  <si>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</si>
  <si>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</si>
  <si>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</si>
  <si>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</si>
  <si>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</si>
  <si>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</si>
  <si>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</si>
  <si>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</si>
  <si>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</si>
  <si>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</si>
  <si>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</si>
  <si>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</si>
  <si>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</si>
  <si>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</si>
  <si>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</si>
  <si>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</si>
  <si>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</si>
  <si>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</si>
  <si>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</si>
  <si>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</si>
  <si>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</si>
  <si>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</si>
  <si>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</si>
  <si>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</si>
  <si>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</si>
  <si>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</si>
  <si>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</si>
  <si>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</si>
  <si>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</si>
  <si>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</si>
  <si>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</si>
  <si>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</si>
  <si>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</si>
  <si>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</si>
  <si>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</si>
  <si>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</si>
  <si>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</si>
  <si>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</si>
  <si>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</si>
  <si>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</si>
  <si>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</si>
  <si>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</si>
  <si>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</si>
  <si>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</si>
  <si>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</si>
  <si>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</si>
  <si>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</si>
  <si>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</si>
  <si>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</si>
  <si>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</si>
  <si>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</si>
  <si>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</si>
  <si>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</si>
  <si>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</si>
  <si>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</si>
  <si>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</si>
  <si>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</si>
  <si>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</si>
  <si>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</si>
  <si>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</si>
  <si>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</si>
  <si>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</si>
  <si>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</si>
  <si>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</si>
  <si>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</si>
  <si>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</si>
  <si>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</si>
  <si>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</si>
  <si>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</si>
  <si>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</si>
  <si>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</si>
  <si>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</si>
  <si>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</si>
  <si>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</si>
  <si>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</si>
  <si>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</si>
  <si>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</si>
  <si>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</si>
  <si>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</si>
  <si>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</si>
  <si>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</si>
  <si>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</si>
  <si>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</si>
  <si>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</si>
  <si>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</si>
  <si>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</si>
  <si>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</si>
  <si>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</si>
  <si>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</si>
  <si>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</si>
  <si>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</si>
  <si>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</si>
  <si>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</si>
  <si>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</si>
  <si>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</si>
  <si>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</si>
  <si>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</si>
  <si>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</si>
  <si>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</si>
  <si>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</si>
  <si>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</si>
  <si>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</si>
  <si>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</si>
  <si>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</si>
  <si>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</si>
  <si>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</si>
  <si>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</si>
  <si>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</si>
  <si>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</si>
  <si>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</si>
  <si>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</si>
  <si>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</si>
  <si>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</si>
  <si>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</si>
  <si>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</si>
  <si>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</si>
  <si>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</si>
  <si>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</si>
  <si>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</si>
  <si>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</si>
  <si>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</si>
  <si>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</si>
  <si>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</si>
  <si>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</si>
  <si>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</si>
  <si>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</si>
  <si>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</si>
  <si>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</si>
  <si>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</si>
  <si>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</si>
  <si>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</si>
  <si>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</si>
  <si>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</si>
  <si>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</si>
  <si>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</si>
  <si>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</si>
  <si>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</si>
  <si>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</si>
  <si>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</si>
  <si>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</si>
  <si>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</si>
  <si>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</si>
  <si>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</si>
  <si>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</si>
  <si>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</si>
  <si>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</si>
  <si>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</si>
  <si>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</si>
  <si>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</si>
  <si>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</si>
  <si>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</si>
  <si>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</si>
  <si>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</si>
  <si>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</si>
  <si>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</si>
  <si>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</si>
  <si>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</si>
  <si>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</si>
  <si>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</si>
  <si>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</si>
  <si>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</si>
  <si>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</si>
  <si>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</si>
  <si>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</si>
  <si>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</si>
  <si>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</si>
  <si>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</si>
  <si>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</si>
  <si>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</si>
  <si>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</si>
  <si>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</si>
  <si>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</si>
  <si>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</si>
  <si>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</si>
  <si>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</si>
  <si>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</si>
  <si>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</si>
  <si>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</si>
  <si>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</si>
  <si>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</si>
  <si>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</si>
  <si>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</si>
  <si>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</si>
  <si>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</si>
  <si>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</si>
  <si>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</si>
  <si>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</si>
  <si>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</si>
  <si>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</si>
  <si>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</si>
  <si>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</si>
  <si>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</si>
  <si>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</si>
  <si>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</si>
  <si>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</si>
  <si>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</si>
  <si>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</si>
  <si>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</si>
  <si>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</si>
  <si>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</si>
  <si>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</si>
  <si>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</si>
  <si>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</si>
  <si>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</si>
  <si>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</si>
  <si>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</si>
  <si>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</si>
  <si>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</si>
  <si>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</si>
  <si>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</si>
  <si>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</si>
  <si>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</si>
  <si>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</si>
  <si>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</si>
  <si>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</si>
  <si>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</si>
  <si>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</si>
  <si>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</si>
  <si>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</si>
  <si>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</si>
  <si>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</si>
  <si>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</si>
  <si>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</si>
  <si>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</si>
  <si>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</si>
  <si>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</si>
  <si>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</si>
  <si>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</si>
  <si>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</si>
  <si>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</si>
  <si>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</si>
  <si>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</si>
  <si>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</si>
  <si>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</si>
  <si>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</si>
  <si>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</si>
  <si>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</si>
  <si>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</si>
  <si>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</si>
  <si>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</si>
  <si>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</si>
  <si>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</si>
  <si>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</si>
  <si>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</si>
  <si>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</si>
  <si>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</si>
  <si>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</si>
  <si>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</si>
  <si>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</si>
  <si>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</si>
  <si>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</si>
  <si>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</si>
  <si>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</si>
  <si>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</si>
  <si>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</si>
  <si>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</si>
  <si>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</si>
  <si>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</si>
  <si>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</si>
  <si>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</si>
  <si>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</si>
  <si>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</si>
  <si>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</si>
  <si>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</si>
  <si>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</si>
  <si>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</si>
  <si>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</si>
  <si>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</si>
  <si>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</si>
  <si>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</si>
  <si>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</si>
  <si>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</si>
  <si>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</si>
  <si>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</si>
  <si>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</si>
  <si>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</si>
  <si>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</si>
  <si>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</si>
  <si>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</si>
  <si>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</si>
  <si>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</si>
  <si>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</si>
  <si>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</si>
  <si>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</si>
  <si>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</si>
  <si>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</si>
  <si>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</si>
  <si>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</si>
  <si>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</si>
  <si>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</si>
  <si>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</si>
  <si>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</si>
  <si>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</si>
  <si>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</si>
  <si>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</si>
  <si>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</si>
  <si>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</si>
  <si>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</si>
  <si>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</si>
  <si>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</si>
  <si>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</si>
  <si>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</si>
  <si>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</si>
  <si>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</si>
  <si>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</si>
  <si>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</si>
  <si>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</si>
  <si>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</si>
  <si>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</si>
  <si>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</si>
  <si>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</si>
  <si>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</si>
  <si>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</si>
  <si>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</si>
  <si>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</si>
  <si>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</si>
  <si>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</si>
  <si>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</si>
  <si>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</si>
  <si>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</si>
  <si>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</si>
  <si>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</si>
  <si>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</si>
  <si>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</si>
  <si>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</si>
  <si>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</si>
  <si>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</si>
  <si>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</si>
  <si>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</si>
  <si>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</si>
  <si>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</si>
  <si>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</si>
  <si>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</si>
  <si>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</si>
  <si>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</si>
  <si>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</si>
  <si>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</si>
  <si>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</si>
  <si>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</si>
  <si>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</si>
  <si>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</si>
  <si>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</si>
  <si>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</si>
  <si>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</si>
  <si>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</si>
  <si>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</si>
  <si>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</si>
  <si>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</si>
  <si>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</si>
  <si>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</si>
  <si>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</si>
  <si>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</si>
  <si>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</si>
  <si>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</si>
  <si>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</si>
  <si>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</si>
  <si>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</si>
  <si>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</si>
  <si>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</si>
  <si>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</si>
  <si>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</si>
  <si>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</si>
  <si>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</si>
  <si>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</si>
  <si>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</si>
  <si>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</si>
  <si>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</si>
  <si>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</si>
  <si>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</si>
  <si>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</si>
  <si>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</si>
  <si>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</si>
  <si>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</si>
  <si>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</si>
  <si>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</si>
  <si>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</si>
  <si>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</si>
  <si>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</si>
  <si>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</si>
  <si>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</si>
  <si>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</si>
  <si>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</si>
  <si>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</si>
  <si>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</si>
  <si>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</si>
  <si>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</si>
  <si>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</si>
  <si>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</si>
  <si>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</si>
  <si>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</si>
  <si>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</si>
  <si>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</si>
  <si>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</si>
  <si>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</si>
  <si>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</si>
  <si>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</si>
  <si>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</si>
  <si>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</si>
  <si>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</si>
  <si>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</si>
  <si>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</si>
  <si>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</si>
  <si>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</si>
  <si>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</si>
  <si>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</si>
  <si>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</si>
  <si>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</si>
  <si>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</si>
  <si>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</si>
  <si>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</si>
  <si>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</si>
  <si>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</si>
  <si>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</si>
  <si>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</si>
  <si>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</si>
  <si>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</si>
  <si>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</si>
  <si>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</si>
  <si>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</si>
  <si>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</si>
  <si>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</si>
  <si>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</si>
  <si>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</si>
  <si>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</si>
  <si>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</si>
  <si>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</si>
  <si>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</si>
  <si>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</si>
  <si>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</si>
  <si>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</si>
  <si>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</si>
  <si>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</si>
  <si>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</si>
  <si>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</si>
  <si>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</si>
  <si>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</si>
  <si>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</si>
  <si>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</si>
  <si>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</si>
  <si>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</si>
  <si>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</si>
  <si>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</si>
  <si>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</si>
  <si>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</si>
  <si>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</si>
  <si>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</si>
  <si>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</si>
  <si>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</si>
  <si>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</si>
  <si>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</si>
  <si>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</si>
  <si>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</si>
  <si>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</si>
  <si>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</si>
  <si>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</si>
  <si>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</si>
  <si>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</si>
  <si>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</si>
  <si>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</si>
  <si>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</si>
  <si>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</si>
  <si>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</si>
  <si>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</si>
  <si>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</si>
  <si>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</si>
  <si>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</si>
  <si>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</si>
  <si>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</si>
  <si>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</si>
  <si>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</si>
  <si>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</si>
  <si>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</si>
  <si>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</si>
  <si>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</si>
  <si>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</si>
  <si>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</si>
  <si>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</si>
  <si>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</si>
  <si>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</si>
  <si>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</si>
  <si>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</si>
  <si>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</si>
  <si>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</si>
  <si>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</si>
  <si>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</si>
  <si>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</si>
  <si>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</si>
  <si>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</si>
  <si>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</si>
  <si>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</si>
  <si>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</si>
  <si>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</si>
  <si>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</si>
  <si>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</si>
  <si>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</si>
  <si>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</si>
  <si>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</si>
  <si>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</si>
  <si>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</si>
  <si>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</si>
  <si>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</si>
  <si>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</si>
  <si>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</si>
  <si>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</si>
  <si>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</si>
  <si>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</si>
  <si>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</si>
  <si>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</si>
  <si>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</si>
  <si>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</si>
  <si>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</si>
  <si>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</si>
  <si>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</si>
  <si>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</si>
  <si>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</si>
  <si>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</si>
  <si>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</si>
  <si>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</si>
  <si>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</si>
  <si>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</si>
  <si>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</si>
  <si>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</si>
  <si>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</si>
  <si>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</si>
  <si>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</si>
  <si>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</si>
  <si>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</si>
  <si>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</si>
  <si>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</si>
  <si>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</si>
  <si>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</si>
  <si>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</si>
  <si>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</si>
  <si>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</si>
  <si>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</si>
  <si>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</si>
  <si>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</si>
  <si>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</si>
  <si>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</si>
  <si>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</si>
  <si>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</si>
  <si>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</si>
  <si>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</si>
  <si>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</si>
  <si>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</si>
  <si>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</si>
  <si>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</si>
  <si>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</si>
  <si>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</si>
  <si>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</si>
  <si>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</si>
  <si>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</si>
  <si>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</si>
  <si>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</si>
  <si>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</si>
  <si>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</si>
  <si>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</si>
  <si>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</si>
  <si>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</si>
  <si>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</si>
  <si>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</si>
  <si>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</si>
  <si>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</si>
  <si>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</si>
  <si>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</si>
  <si>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</si>
  <si>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</si>
  <si>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</si>
  <si>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</si>
  <si>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</si>
  <si>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</si>
  <si>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</si>
  <si>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</si>
  <si>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</si>
  <si>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</si>
  <si>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</si>
  <si>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</si>
  <si>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</si>
  <si>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</si>
  <si>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</si>
  <si>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</si>
  <si>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</si>
  <si>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</si>
  <si>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</si>
  <si>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</si>
  <si>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</si>
  <si>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</si>
  <si>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</si>
  <si>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</si>
  <si>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</si>
  <si>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</si>
  <si>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</si>
  <si>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</si>
  <si>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</si>
  <si>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</si>
  <si>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</si>
  <si>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</si>
  <si>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</si>
  <si>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</si>
  <si>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</si>
  <si>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</si>
  <si>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</si>
  <si>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</si>
  <si>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</si>
  <si>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</si>
  <si>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</si>
  <si>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</si>
  <si>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</si>
  <si>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</si>
  <si>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</si>
  <si>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</si>
  <si>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</si>
  <si>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</si>
  <si>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</si>
  <si>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</si>
  <si>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</si>
  <si>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</si>
  <si>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</si>
  <si>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</si>
  <si>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</si>
  <si>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</si>
  <si>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</si>
  <si>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</si>
  <si>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</si>
  <si>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</si>
  <si>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</si>
  <si>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</si>
  <si>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</si>
  <si>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</si>
  <si>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</si>
  <si>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</si>
  <si>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</si>
  <si>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</si>
  <si>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</si>
  <si>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</si>
  <si>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</si>
  <si>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</si>
  <si>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</si>
  <si>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</si>
  <si>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</si>
  <si>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</si>
  <si>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</si>
  <si>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</si>
  <si>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</si>
  <si>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</si>
  <si>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</si>
  <si>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</si>
  <si>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</si>
  <si>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</si>
  <si>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</si>
  <si>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</si>
  <si>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</si>
  <si>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</si>
  <si>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</si>
  <si>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</si>
  <si>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</si>
  <si>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</si>
  <si>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</si>
  <si>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</si>
  <si>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</si>
  <si>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</si>
  <si>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</si>
  <si>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</si>
  <si>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</si>
  <si>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</si>
  <si>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</si>
  <si>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</si>
  <si>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</si>
  <si>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</si>
  <si>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</si>
  <si>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</si>
  <si>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</si>
  <si>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</si>
  <si>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</si>
  <si>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</si>
  <si>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</si>
  <si>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</si>
  <si>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</si>
  <si>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</si>
  <si>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</si>
  <si>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</si>
  <si>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</si>
  <si>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</si>
  <si>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</si>
  <si>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</si>
  <si>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</si>
  <si>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</si>
  <si>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</si>
  <si>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</si>
  <si>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</si>
  <si>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</si>
  <si>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</si>
  <si>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</si>
  <si>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</si>
  <si>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</si>
  <si>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</si>
  <si>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</si>
  <si>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</si>
  <si>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</si>
  <si>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</si>
  <si>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</si>
  <si>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</si>
  <si>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</si>
  <si>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</si>
  <si>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</si>
  <si>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</si>
  <si>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</si>
  <si>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</si>
  <si>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</si>
  <si>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</si>
  <si>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</si>
  <si>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</si>
  <si>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</si>
  <si>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</si>
  <si>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</si>
  <si>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</si>
  <si>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</si>
  <si>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</si>
  <si>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</si>
  <si>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</si>
  <si>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</si>
  <si>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</si>
  <si>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</si>
  <si>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</si>
  <si>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</si>
  <si>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</si>
  <si>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</si>
  <si>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</si>
  <si>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</si>
  <si>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</si>
  <si>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</si>
  <si>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</si>
  <si>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</si>
  <si>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</si>
  <si>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</si>
  <si>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</si>
  <si>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</si>
  <si>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</si>
  <si>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</si>
  <si>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</si>
  <si>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</si>
  <si>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</si>
  <si>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</si>
  <si>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</si>
  <si>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</si>
  <si>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</si>
  <si>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</si>
  <si>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</si>
  <si>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</si>
  <si>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</si>
  <si>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</si>
  <si>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</si>
  <si>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</si>
  <si>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</si>
  <si>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</si>
  <si>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</si>
  <si>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</si>
  <si>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</si>
  <si>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</si>
  <si>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</si>
  <si>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</si>
  <si>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</si>
  <si>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</si>
  <si>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</si>
  <si>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</si>
  <si>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</si>
  <si>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</si>
  <si>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</si>
  <si>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</si>
  <si>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</si>
  <si>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</si>
  <si>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</si>
  <si>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</si>
  <si>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</si>
  <si>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</si>
  <si>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</si>
  <si>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</si>
  <si>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</si>
  <si>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</si>
  <si>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</si>
  <si>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</si>
  <si>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</si>
  <si>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</si>
  <si>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</si>
  <si>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</si>
  <si>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</si>
  <si>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</si>
  <si>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</si>
  <si>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</si>
  <si>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</si>
  <si>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</si>
  <si>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</si>
  <si>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</si>
  <si>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</si>
  <si>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</si>
  <si>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</si>
  <si>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</si>
  <si>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</si>
  <si>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</si>
  <si>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</si>
  <si>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</si>
  <si>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</si>
  <si>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</si>
  <si>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</si>
  <si>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</si>
  <si>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</si>
  <si>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</si>
  <si>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</si>
  <si>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</si>
  <si>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</si>
  <si>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</si>
  <si>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</si>
  <si>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</si>
  <si>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</si>
  <si>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</si>
  <si>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</si>
  <si>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</si>
  <si>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</si>
  <si>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</si>
  <si>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</si>
  <si>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</si>
  <si>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</si>
  <si>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</si>
  <si>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</si>
  <si>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</si>
  <si>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</si>
  <si>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</si>
  <si>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</si>
  <si>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</si>
  <si>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</si>
  <si>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</si>
  <si>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</si>
  <si>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</si>
  <si>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</si>
  <si>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</si>
  <si>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</si>
  <si>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</si>
  <si>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</si>
  <si>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</si>
  <si>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</si>
  <si>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</si>
  <si>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</si>
  <si>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</si>
  <si>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</si>
  <si>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</si>
  <si>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</si>
  <si>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</si>
  <si>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</si>
  <si>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</si>
  <si>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</si>
  <si>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</si>
  <si>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</si>
  <si>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</si>
  <si>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</si>
  <si>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</si>
  <si>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</si>
  <si>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</si>
  <si>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</si>
  <si>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</si>
  <si>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</si>
  <si>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</si>
  <si>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</si>
  <si>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</si>
  <si>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</si>
  <si>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</si>
  <si>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</si>
  <si>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</si>
  <si>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</si>
  <si>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</si>
  <si>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</si>
  <si>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</si>
  <si>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</si>
  <si>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</si>
  <si>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</si>
  <si>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</si>
  <si>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</si>
  <si>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</si>
  <si>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</si>
  <si>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</si>
  <si>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</si>
  <si>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</si>
  <si>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</si>
  <si>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</si>
  <si>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</si>
  <si>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</si>
  <si>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</si>
  <si>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</si>
  <si>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</si>
  <si>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</si>
  <si>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</si>
  <si>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</si>
  <si>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</si>
  <si>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</si>
  <si>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</si>
  <si>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</si>
  <si>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</si>
  <si>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</si>
  <si>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</si>
  <si>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</si>
  <si>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</si>
  <si>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</si>
  <si>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</si>
  <si>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</si>
  <si>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</si>
  <si>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</si>
  <si>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</si>
  <si>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</si>
  <si>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</si>
  <si>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</si>
  <si>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</si>
  <si>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</si>
  <si>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</si>
  <si>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</si>
  <si>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</si>
  <si>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</si>
  <si>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</si>
  <si>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</si>
  <si>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</si>
  <si>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</si>
  <si>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</si>
  <si>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</si>
  <si>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</si>
  <si>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</si>
  <si>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</si>
  <si>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</si>
  <si>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</si>
  <si>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</si>
  <si>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</si>
  <si>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</si>
  <si>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</si>
  <si>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</si>
  <si>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</si>
  <si>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</si>
  <si>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</si>
  <si>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</si>
  <si>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</si>
  <si>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</si>
  <si>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</si>
  <si>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</si>
  <si>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</si>
  <si>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</si>
  <si>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</si>
  <si>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</si>
  <si>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</si>
  <si>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</si>
  <si>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</si>
  <si>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</si>
  <si>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</si>
  <si>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</si>
  <si>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</si>
  <si>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</si>
  <si>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</si>
  <si>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</si>
  <si>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</si>
  <si>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</si>
  <si>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</si>
  <si>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</si>
  <si>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</si>
  <si>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</si>
  <si>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</si>
  <si>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</si>
  <si>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</si>
  <si>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</si>
  <si>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</si>
  <si>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</si>
  <si>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</si>
  <si>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</si>
  <si>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</si>
  <si>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</si>
  <si>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</si>
  <si>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</si>
  <si>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</si>
  <si>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</si>
  <si>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</si>
  <si>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</si>
  <si>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</si>
  <si>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</si>
  <si>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</si>
  <si>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</si>
  <si>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</si>
  <si>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</si>
  <si>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</si>
  <si>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</si>
  <si>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</si>
  <si>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</si>
  <si>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</si>
  <si>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</si>
  <si>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</si>
  <si>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</si>
  <si>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</si>
  <si>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</si>
  <si>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</si>
  <si>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</si>
  <si>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</si>
  <si>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</si>
  <si>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</si>
  <si>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</si>
  <si>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</si>
  <si>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</si>
  <si>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</si>
  <si>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</si>
  <si>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</si>
  <si>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</si>
  <si>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</si>
  <si>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</si>
  <si>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</si>
  <si>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</si>
  <si>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</si>
  <si>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</si>
  <si>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</si>
  <si>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</si>
  <si>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</si>
  <si>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</si>
  <si>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</si>
  <si>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</si>
  <si>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</si>
  <si>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</si>
  <si>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</si>
  <si>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</si>
  <si>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</si>
  <si>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</si>
  <si>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</si>
  <si>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</si>
  <si>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</si>
  <si>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</si>
  <si>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</si>
  <si>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</si>
  <si>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</si>
  <si>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</si>
  <si>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</si>
  <si>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</si>
  <si>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</si>
  <si>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</si>
  <si>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</si>
  <si>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</si>
  <si>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</si>
  <si>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</si>
  <si>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</si>
  <si>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</si>
  <si>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</si>
  <si>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</si>
  <si>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</si>
  <si>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</si>
  <si>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</si>
  <si>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</si>
  <si>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</si>
  <si>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</si>
  <si>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</si>
  <si>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</si>
  <si>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</si>
  <si>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</si>
  <si>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</si>
  <si>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</si>
  <si>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</si>
  <si>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</si>
  <si>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</si>
  <si>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</si>
  <si>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</si>
  <si>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</si>
  <si>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</si>
  <si>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</si>
  <si>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</si>
  <si>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</si>
  <si>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</si>
  <si>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</si>
  <si>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</si>
  <si>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</si>
  <si>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</si>
  <si>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</si>
  <si>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</si>
  <si>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</si>
  <si>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</si>
  <si>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</si>
  <si>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</si>
  <si>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</si>
  <si>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</si>
  <si>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</si>
  <si>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</si>
  <si>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</si>
  <si>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</si>
  <si>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</si>
  <si>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</si>
  <si>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</si>
  <si>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</si>
  <si>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</si>
  <si>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</si>
  <si>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</si>
  <si>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</si>
  <si>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</si>
  <si>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</si>
  <si>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</si>
  <si>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</si>
  <si>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</si>
  <si>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</si>
  <si>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</si>
  <si>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</si>
  <si>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</si>
  <si>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</si>
  <si>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</si>
  <si>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</si>
  <si>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</si>
  <si>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</si>
  <si>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</si>
  <si>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</si>
  <si>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</si>
  <si>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</si>
  <si>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</si>
  <si>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</si>
  <si>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</si>
  <si>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</si>
  <si>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</si>
  <si>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</si>
  <si>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</si>
  <si>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</si>
  <si>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</si>
  <si>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</si>
  <si>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</si>
  <si>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</si>
  <si>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</si>
  <si>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</si>
  <si>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</si>
  <si>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</si>
  <si>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</si>
  <si>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</si>
  <si>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</si>
  <si>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</si>
  <si>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</si>
  <si>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</si>
  <si>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</si>
  <si>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</si>
  <si>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</si>
  <si>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</si>
  <si>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</si>
  <si>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</si>
  <si>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</si>
  <si>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</si>
  <si>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</si>
  <si>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</si>
  <si>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</si>
  <si>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</si>
  <si>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</si>
  <si>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</si>
  <si>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</si>
  <si>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</si>
  <si>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</si>
  <si>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</si>
  <si>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</si>
  <si>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</si>
  <si>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</si>
  <si>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</si>
  <si>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</si>
  <si>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</si>
  <si>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</si>
  <si>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</si>
  <si>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</si>
  <si>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</si>
  <si>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</si>
  <si>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</si>
  <si>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</si>
  <si>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</si>
  <si>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</si>
  <si>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</si>
  <si>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</si>
  <si>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</si>
  <si>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</si>
  <si>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</si>
  <si>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</si>
  <si>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</si>
  <si>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</si>
  <si>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</si>
  <si>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</si>
  <si>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</si>
  <si>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</si>
  <si>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</si>
  <si>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</si>
  <si>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</si>
  <si>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</si>
  <si>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</si>
  <si>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</si>
  <si>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</si>
  <si>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</si>
  <si>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</si>
  <si>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</si>
  <si>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</si>
  <si>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</si>
  <si>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</si>
  <si>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</si>
  <si>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</si>
  <si>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</si>
  <si>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</si>
  <si>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</si>
  <si>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</si>
  <si>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</si>
  <si>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</si>
  <si>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</si>
  <si>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</si>
  <si>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</si>
  <si>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</si>
  <si>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</si>
  <si>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</si>
  <si>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</si>
  <si>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</si>
  <si>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</si>
  <si>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</si>
  <si>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</si>
  <si>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</si>
  <si>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</si>
  <si>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</si>
  <si>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</si>
  <si>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</si>
  <si>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</si>
  <si>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</si>
  <si>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</si>
  <si>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</si>
  <si>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</si>
  <si>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</si>
  <si>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</si>
  <si>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</si>
  <si>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</si>
  <si>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</si>
  <si>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</si>
  <si>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</si>
  <si>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</si>
  <si>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</si>
  <si>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</si>
  <si>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</si>
  <si>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</si>
  <si>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</si>
  <si>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</si>
  <si>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</si>
  <si>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</si>
  <si>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</si>
  <si>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</si>
  <si>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</si>
  <si>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</si>
  <si>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</si>
  <si>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</si>
  <si>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</si>
  <si>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</si>
  <si>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</si>
  <si>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</si>
  <si>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</si>
  <si>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</si>
  <si>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</si>
  <si>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</si>
  <si>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</si>
  <si>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</si>
  <si>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</si>
  <si>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</si>
  <si>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</si>
  <si>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</si>
  <si>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</si>
  <si>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</si>
  <si>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</si>
  <si>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</si>
  <si>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</si>
  <si>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</si>
  <si>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</si>
  <si>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</si>
  <si>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</si>
  <si>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</si>
  <si>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</si>
  <si>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</si>
  <si>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</si>
  <si>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</si>
  <si>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</si>
  <si>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</si>
  <si>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</si>
  <si>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</si>
  <si>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</si>
  <si>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</si>
  <si>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</si>
  <si>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</si>
  <si>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</si>
  <si>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</si>
  <si>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</si>
  <si>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</si>
  <si>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</si>
  <si>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</si>
  <si>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</si>
  <si>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</si>
  <si>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</si>
  <si>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</si>
  <si>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</si>
  <si>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</si>
  <si>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</si>
  <si>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</si>
  <si>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</si>
  <si>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</si>
  <si>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</si>
  <si>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</si>
  <si>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</si>
  <si>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</si>
  <si>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</si>
  <si>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</si>
  <si>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</si>
  <si>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</si>
  <si>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</si>
  <si>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</si>
  <si>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</si>
  <si>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</si>
  <si>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</si>
  <si>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</si>
  <si>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</si>
  <si>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</si>
  <si>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</si>
  <si>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</si>
  <si>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</si>
  <si>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</si>
  <si>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</si>
  <si>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</si>
  <si>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</si>
  <si>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</si>
  <si>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</si>
  <si>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</si>
  <si>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</si>
  <si>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</si>
  <si>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</si>
  <si>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</si>
  <si>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</si>
  <si>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</si>
  <si>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</si>
  <si>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</si>
  <si>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</si>
  <si>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</si>
  <si>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</si>
  <si>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</si>
  <si>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</si>
  <si>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</si>
  <si>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</si>
  <si>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</si>
  <si>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</si>
  <si>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</si>
  <si>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</si>
  <si>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</si>
  <si>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</si>
  <si>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</si>
  <si>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</si>
  <si>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</si>
  <si>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</si>
  <si>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</si>
  <si>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</si>
  <si>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</si>
  <si>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</si>
  <si>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</si>
  <si>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</si>
  <si>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</si>
  <si>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</si>
  <si>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</si>
  <si>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</si>
  <si>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</si>
  <si>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</si>
  <si>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</si>
  <si>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</si>
  <si>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</si>
  <si>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</si>
  <si>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</si>
  <si>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</si>
  <si>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</si>
  <si>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</si>
  <si>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</si>
  <si>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</si>
  <si>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</si>
  <si>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</si>
  <si>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</si>
  <si>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</si>
  <si>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</si>
  <si>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</si>
  <si>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</si>
  <si>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</si>
  <si>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</si>
  <si>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</si>
  <si>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</si>
  <si>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</si>
  <si>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</si>
  <si>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</si>
  <si>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</si>
  <si>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</si>
  <si>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</si>
  <si>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</si>
  <si>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</si>
  <si>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</si>
  <si>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</si>
  <si>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</si>
  <si>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</si>
  <si>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</si>
  <si>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</si>
  <si>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</si>
  <si>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</si>
  <si>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</si>
  <si>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</si>
  <si>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</si>
  <si>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</si>
  <si>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</si>
  <si>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</si>
  <si>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</si>
  <si>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</si>
  <si>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</si>
  <si>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</si>
  <si>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</si>
  <si>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</si>
  <si>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</si>
  <si>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</si>
  <si>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</si>
  <si>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</si>
  <si>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</si>
  <si>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</si>
  <si>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</si>
  <si>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</si>
  <si>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</si>
  <si>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</si>
  <si>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</si>
  <si>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</si>
  <si>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</si>
  <si>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</si>
  <si>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</si>
  <si>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</si>
  <si>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</si>
  <si>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</si>
  <si>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</si>
  <si>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</si>
  <si>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</si>
  <si>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</si>
  <si>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</si>
  <si>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</si>
  <si>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</si>
  <si>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</si>
  <si>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</si>
  <si>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</si>
  <si>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</si>
  <si>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</si>
  <si>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</si>
  <si>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</si>
  <si>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</si>
  <si>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</si>
  <si>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</si>
  <si>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</si>
  <si>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</si>
  <si>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</si>
  <si>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</si>
  <si>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</si>
  <si>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</si>
  <si>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</si>
  <si>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</si>
  <si>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</si>
  <si>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</si>
  <si>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</si>
  <si>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</si>
  <si>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</si>
  <si>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</si>
  <si>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</si>
  <si>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</si>
  <si>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</si>
  <si>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</si>
  <si>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</si>
  <si>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</si>
  <si>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</si>
  <si>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</si>
  <si>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</si>
  <si>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</si>
  <si>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</si>
  <si>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</si>
  <si>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</si>
  <si>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</si>
  <si>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</si>
  <si>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</si>
  <si>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</si>
  <si>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</si>
  <si>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</si>
  <si>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</si>
  <si>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</si>
  <si>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</si>
  <si>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</si>
  <si>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</si>
  <si>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</si>
  <si>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</si>
  <si>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</si>
  <si>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</si>
  <si>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</si>
  <si>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</si>
  <si>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</si>
  <si>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</si>
  <si>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</si>
  <si>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</si>
  <si>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</si>
  <si>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</si>
  <si>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</si>
  <si>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</si>
  <si>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</si>
  <si>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</si>
  <si>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</si>
  <si>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</si>
  <si>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</si>
  <si>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</si>
  <si>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</si>
  <si>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</si>
  <si>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</si>
  <si>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</si>
  <si>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</si>
  <si>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</si>
  <si>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</si>
  <si>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</si>
  <si>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</si>
  <si>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</si>
  <si>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</si>
  <si>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</si>
  <si>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</si>
  <si>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</si>
  <si>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</si>
  <si>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</si>
  <si>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</si>
  <si>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</si>
  <si>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</si>
  <si>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</si>
  <si>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</si>
  <si>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</si>
  <si>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</si>
  <si>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</si>
  <si>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</si>
  <si>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</si>
  <si>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</si>
  <si>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</si>
  <si>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</si>
  <si>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</si>
  <si>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</si>
  <si>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</si>
  <si>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</si>
  <si>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</si>
  <si>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</si>
  <si>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</si>
  <si>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</si>
  <si>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</si>
  <si>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</si>
  <si>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</si>
  <si>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</si>
  <si>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</si>
  <si>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</si>
  <si>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</si>
  <si>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</si>
  <si>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</si>
  <si>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</si>
  <si>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</si>
  <si>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</si>
  <si>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</si>
  <si>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</si>
  <si>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</si>
  <si>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</si>
  <si>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</si>
  <si>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</si>
  <si>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</si>
  <si>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</si>
  <si>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</si>
  <si>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</si>
  <si>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</si>
  <si>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</si>
  <si>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</si>
  <si>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</si>
  <si>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</si>
  <si>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</si>
  <si>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</si>
  <si>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</si>
  <si>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</si>
  <si>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</si>
  <si>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</si>
  <si>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</si>
  <si>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</si>
  <si>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</si>
  <si>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</si>
  <si>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</si>
  <si>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</si>
  <si>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</si>
  <si>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</si>
  <si>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</si>
  <si>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</si>
  <si>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</si>
  <si>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</si>
  <si>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</si>
  <si>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</si>
  <si>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</si>
  <si>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</si>
  <si>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</si>
  <si>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</si>
  <si>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</si>
  <si>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</si>
  <si>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</si>
  <si>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</si>
  <si>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</si>
  <si>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</si>
  <si>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</si>
  <si>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</si>
  <si>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</si>
  <si>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</si>
  <si>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</si>
  <si>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</si>
  <si>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</si>
  <si>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</si>
  <si>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</si>
  <si>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</si>
  <si>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</si>
  <si>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</si>
  <si>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</si>
  <si>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</si>
  <si>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</si>
  <si>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</si>
  <si>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</si>
  <si>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</si>
  <si>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</si>
  <si>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</si>
  <si>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</si>
  <si>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</si>
  <si>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</si>
  <si>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</si>
  <si>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</si>
  <si>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</si>
  <si>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</si>
  <si>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</si>
  <si>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</si>
  <si>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</si>
  <si>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</si>
  <si>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</si>
  <si>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</si>
  <si>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</si>
  <si>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</si>
  <si>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</si>
  <si>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</si>
  <si>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</si>
  <si>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</si>
  <si>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</si>
  <si>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</si>
  <si>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</si>
  <si>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</si>
  <si>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</si>
  <si>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</si>
  <si>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</si>
  <si>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</si>
  <si>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</si>
  <si>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</si>
  <si>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</si>
  <si>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</si>
  <si>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</si>
  <si>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</si>
  <si>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</si>
  <si>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</si>
  <si>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</si>
  <si>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</si>
  <si>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</si>
  <si>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</si>
  <si>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</si>
  <si>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</si>
  <si>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</si>
  <si>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</si>
  <si>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</si>
  <si>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</si>
  <si>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</si>
  <si>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</si>
  <si>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</si>
  <si>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</si>
  <si>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</si>
  <si>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</si>
  <si>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</si>
  <si>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</si>
  <si>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</si>
  <si>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</si>
  <si>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</si>
  <si>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</si>
  <si>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</si>
  <si>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</si>
  <si>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</si>
  <si>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</si>
  <si>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</si>
  <si>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</si>
  <si>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</si>
  <si>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</si>
  <si>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</si>
  <si>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</si>
  <si>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</si>
  <si>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</si>
  <si>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</si>
  <si>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</si>
  <si>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</si>
  <si>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</si>
  <si>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</si>
  <si>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</si>
  <si>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</si>
  <si>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</si>
  <si>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</si>
  <si>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</si>
  <si>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</si>
  <si>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</si>
  <si>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</si>
  <si>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</si>
  <si>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</si>
  <si>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</si>
  <si>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</si>
  <si>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</si>
  <si>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</si>
  <si>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</si>
  <si>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</si>
  <si>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</si>
  <si>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</si>
  <si>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</si>
  <si>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</si>
  <si>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</si>
  <si>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</si>
  <si>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</si>
  <si>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</si>
  <si>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</si>
  <si>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</si>
  <si>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</si>
  <si>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</si>
  <si>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</si>
  <si>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</si>
  <si>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</si>
  <si>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</si>
  <si>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</si>
  <si>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</si>
  <si>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</si>
  <si>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</si>
  <si>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</si>
  <si>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</si>
  <si>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</si>
  <si>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</si>
  <si>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</si>
  <si>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</si>
  <si>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</si>
  <si>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</si>
  <si>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</si>
  <si>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</si>
  <si>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</si>
  <si>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</si>
  <si>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</si>
  <si>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</si>
  <si>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</si>
  <si>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</si>
  <si>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</si>
  <si>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</si>
  <si>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</si>
  <si>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</si>
  <si>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</si>
  <si>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</si>
  <si>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</si>
  <si>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</si>
  <si>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</si>
  <si>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</si>
  <si>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</si>
  <si>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</si>
  <si>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</si>
  <si>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</si>
  <si>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</si>
  <si>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</si>
  <si>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</si>
  <si>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</si>
  <si>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</si>
  <si>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</si>
  <si>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</si>
  <si>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</si>
  <si>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</si>
  <si>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</si>
  <si>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</si>
  <si>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</si>
  <si>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</si>
  <si>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</si>
  <si>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</si>
  <si>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</si>
  <si>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</si>
  <si>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</si>
  <si>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</si>
  <si>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</si>
  <si>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</si>
  <si>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</si>
  <si>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</si>
  <si>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</si>
  <si>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</si>
  <si>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</si>
  <si>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</si>
  <si>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</si>
  <si>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</si>
  <si>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</si>
  <si>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</si>
  <si>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</si>
  <si>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</si>
  <si>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</si>
  <si>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</si>
  <si>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</si>
  <si>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</si>
  <si>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</si>
  <si>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</si>
  <si>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</si>
  <si>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</si>
  <si>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</si>
  <si>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</si>
  <si>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</si>
  <si>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</si>
  <si>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</si>
  <si>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</si>
  <si>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</si>
  <si>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</si>
  <si>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</si>
  <si>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</si>
  <si>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</si>
  <si>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</si>
  <si>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</si>
  <si>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</si>
  <si>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</si>
  <si>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</si>
  <si>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</si>
  <si>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</si>
  <si>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</si>
  <si>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</si>
  <si>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</si>
  <si>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</si>
  <si>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</si>
  <si>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</si>
  <si>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</si>
  <si>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</si>
  <si>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</si>
  <si>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</si>
  <si>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</si>
  <si>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</si>
  <si>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</si>
  <si>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</si>
  <si>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</si>
  <si>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</si>
  <si>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</si>
  <si>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</si>
  <si>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</si>
  <si>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</si>
  <si>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</si>
  <si>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</si>
  <si>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</si>
  <si>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</si>
  <si>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</si>
  <si>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</si>
  <si>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</si>
  <si>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</si>
  <si>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</si>
  <si>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</si>
  <si>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</si>
  <si>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</si>
  <si>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</si>
  <si>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</si>
  <si>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</si>
  <si>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</si>
  <si>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</si>
  <si>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</si>
  <si>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</si>
  <si>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</si>
  <si>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</si>
  <si>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</si>
  <si>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</si>
  <si>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</si>
  <si>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</si>
  <si>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</si>
  <si>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</si>
  <si>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</si>
  <si>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</si>
  <si>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</si>
  <si>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</si>
  <si>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</si>
  <si>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</si>
  <si>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</si>
  <si>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</si>
  <si>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</si>
  <si>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</si>
  <si>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</si>
  <si>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</si>
  <si>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</si>
  <si>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</si>
  <si>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</si>
  <si>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</si>
  <si>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</si>
  <si>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</si>
  <si>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</si>
  <si>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</si>
  <si>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</si>
  <si>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</si>
  <si>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</si>
  <si>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</si>
  <si>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</si>
  <si>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</si>
  <si>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</si>
  <si>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</si>
  <si>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</si>
  <si>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</si>
  <si>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</si>
  <si>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</si>
  <si>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</si>
  <si>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</si>
  <si>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</si>
  <si>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</si>
  <si>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</si>
  <si>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</si>
  <si>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</si>
  <si>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</si>
  <si>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</si>
  <si>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</si>
  <si>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</si>
  <si>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</si>
  <si>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</si>
  <si>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</si>
  <si>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</si>
  <si>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</si>
  <si>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</si>
  <si>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</si>
  <si>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</si>
  <si>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</si>
  <si>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</si>
  <si>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</si>
  <si>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</si>
  <si>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</si>
  <si>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</si>
  <si>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</si>
  <si>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</si>
  <si>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</si>
  <si>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</si>
  <si>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</si>
  <si>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</si>
  <si>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</si>
  <si>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</si>
  <si>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</si>
  <si>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</si>
  <si>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</si>
  <si>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</si>
  <si>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</si>
  <si>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</si>
  <si>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</si>
  <si>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</si>
  <si>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</si>
  <si>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</si>
  <si>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</si>
  <si>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</si>
  <si>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</si>
  <si>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</si>
  <si>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</si>
  <si>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</si>
  <si>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</si>
  <si>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</si>
  <si>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</si>
  <si>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</si>
  <si>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</si>
  <si>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</si>
  <si>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</si>
  <si>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</si>
  <si>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</si>
  <si>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</si>
  <si>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</si>
  <si>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</si>
  <si>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</si>
  <si>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</si>
  <si>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</si>
  <si>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</si>
  <si>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</si>
  <si>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</si>
  <si>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</si>
  <si>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</si>
  <si>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</si>
  <si>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</si>
  <si>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</si>
  <si>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</si>
  <si>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</si>
  <si>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</si>
  <si>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</si>
  <si>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</si>
  <si>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</si>
  <si>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</si>
  <si>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</si>
  <si>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</si>
  <si>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</si>
  <si>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</si>
  <si>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</si>
  <si>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</si>
  <si>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</si>
  <si>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</si>
  <si>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</si>
  <si>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</si>
  <si>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</si>
  <si>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</si>
  <si>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</si>
  <si>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</si>
  <si>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</si>
  <si>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</si>
  <si>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</si>
  <si>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</si>
  <si>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</si>
  <si>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</si>
  <si>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</si>
  <si>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</si>
  <si>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</si>
  <si>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</si>
  <si>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</si>
  <si>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</si>
  <si>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</si>
  <si>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</si>
  <si>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</si>
  <si>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</si>
  <si>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</si>
  <si>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</si>
  <si>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</si>
  <si>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</si>
  <si>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</si>
  <si>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</si>
  <si>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</si>
  <si>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</si>
  <si>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</si>
  <si>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</si>
  <si>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</si>
  <si>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</si>
  <si>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</si>
  <si>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</si>
  <si>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</si>
  <si>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</si>
  <si>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</si>
  <si>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</si>
  <si>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</si>
  <si>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</si>
  <si>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</si>
  <si>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</si>
  <si>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</si>
  <si>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</si>
  <si>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</si>
  <si>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</si>
  <si>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</si>
  <si>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</si>
  <si>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</si>
  <si>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</si>
  <si>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</si>
  <si>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</si>
  <si>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</si>
  <si>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</si>
  <si>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</si>
  <si>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</si>
  <si>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</si>
  <si>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</si>
  <si>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</si>
  <si>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</si>
  <si>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</si>
  <si>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</si>
  <si>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</si>
  <si>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</si>
  <si>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</si>
  <si>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</si>
  <si>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</si>
  <si>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</si>
  <si>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</si>
  <si>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</si>
  <si>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</si>
  <si>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</si>
  <si>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</si>
  <si>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</si>
  <si>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</si>
  <si>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</si>
  <si>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</si>
  <si>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</si>
  <si>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</si>
  <si>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</si>
  <si>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</si>
  <si>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</si>
  <si>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</si>
  <si>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</si>
  <si>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</si>
  <si>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</si>
  <si>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</si>
  <si>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</si>
  <si>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</si>
  <si>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</si>
  <si>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</si>
  <si>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</si>
  <si>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</si>
  <si>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</si>
  <si>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</si>
  <si>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</si>
  <si>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</si>
  <si>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</si>
  <si>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</si>
  <si>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</si>
  <si>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</si>
  <si>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</si>
  <si>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</si>
  <si>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</si>
  <si>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</si>
  <si>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</si>
  <si>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</si>
  <si>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</si>
  <si>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</si>
  <si>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</si>
  <si>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</si>
  <si>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</si>
  <si>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</si>
  <si>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</si>
  <si>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</si>
  <si>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</si>
  <si>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</si>
  <si>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</si>
  <si>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</si>
  <si>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</si>
  <si>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</si>
  <si>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</si>
  <si>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</si>
  <si>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</si>
  <si>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</si>
  <si>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</si>
  <si>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</si>
  <si>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</si>
  <si>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</si>
  <si>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</si>
  <si>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</si>
  <si>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</si>
  <si>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</si>
  <si>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</si>
  <si>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</si>
  <si>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</si>
  <si>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</si>
  <si>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</si>
  <si>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</si>
  <si>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</si>
  <si>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</si>
  <si>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</si>
  <si>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</si>
  <si>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</si>
  <si>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</si>
  <si>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</si>
  <si>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</si>
  <si>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</si>
  <si>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</si>
  <si>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</si>
  <si>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</si>
  <si>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</si>
  <si>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</si>
  <si>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</si>
  <si>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</si>
  <si>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</si>
  <si>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</si>
  <si>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</si>
  <si>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</si>
  <si>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</si>
  <si>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</si>
  <si>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</si>
  <si>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</si>
  <si>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</si>
  <si>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</si>
  <si>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</si>
  <si>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</si>
  <si>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</si>
  <si>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</si>
  <si>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</si>
  <si>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</si>
  <si>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</si>
  <si>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</si>
  <si>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</si>
  <si>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</si>
  <si>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</si>
  <si>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</si>
  <si>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</si>
  <si>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</si>
  <si>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</si>
  <si>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</si>
  <si>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</si>
  <si>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</si>
  <si>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</si>
  <si>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</si>
  <si>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</si>
  <si>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</si>
  <si>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</si>
  <si>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</si>
  <si>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</si>
  <si>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</si>
  <si>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</si>
  <si>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</si>
  <si>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</si>
  <si>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</si>
  <si>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</si>
  <si>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</si>
  <si>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</si>
  <si>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</si>
  <si>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</si>
  <si>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</si>
  <si>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</si>
  <si>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</si>
  <si>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</si>
  <si>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</si>
  <si>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</si>
  <si>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</si>
  <si>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</si>
  <si>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</si>
  <si>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</si>
  <si>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</si>
  <si>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</si>
  <si>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</si>
  <si>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</si>
  <si>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</si>
  <si>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</si>
  <si>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</si>
  <si>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</si>
  <si>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</si>
  <si>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</si>
  <si>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</si>
  <si>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</si>
  <si>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</si>
  <si>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</si>
  <si>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</si>
  <si>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</si>
  <si>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</si>
  <si>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</si>
  <si>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</si>
  <si>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</si>
  <si>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</si>
  <si>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</si>
  <si>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</si>
  <si>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</si>
  <si>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</si>
  <si>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</si>
  <si>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</si>
  <si>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</si>
  <si>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</si>
  <si>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</si>
  <si>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</si>
  <si>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</si>
  <si>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</si>
  <si>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</si>
  <si>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</si>
  <si>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</si>
  <si>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</si>
  <si>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</si>
  <si>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</si>
  <si>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</si>
  <si>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</si>
  <si>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</si>
  <si>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</si>
  <si>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</si>
  <si>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</si>
  <si>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</si>
  <si>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</si>
  <si>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</si>
  <si>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</si>
  <si>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</si>
  <si>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</si>
  <si>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</si>
  <si>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</si>
  <si>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</si>
  <si>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</si>
  <si>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</si>
  <si>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</si>
  <si>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</si>
  <si>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</si>
  <si>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</si>
  <si>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</si>
  <si>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</si>
  <si>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</si>
  <si>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</si>
  <si>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</si>
  <si>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</si>
  <si>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</si>
  <si>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</si>
  <si>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</si>
  <si>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</si>
  <si>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</si>
  <si>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</si>
  <si>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</si>
  <si>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</si>
  <si>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</si>
  <si>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</si>
  <si>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</si>
  <si>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</si>
  <si>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</si>
  <si>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</si>
  <si>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</si>
  <si>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</si>
  <si>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</si>
  <si>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</si>
  <si>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</si>
  <si>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</si>
  <si>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</si>
  <si>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</si>
  <si>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</si>
  <si>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</si>
  <si>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</si>
  <si>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</si>
  <si>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</si>
  <si>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</si>
  <si>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</si>
  <si>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</si>
  <si>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</si>
  <si>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</si>
  <si>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</si>
  <si>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</si>
  <si>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</si>
  <si>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</si>
  <si>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</si>
  <si>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</si>
  <si>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</si>
  <si>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</si>
  <si>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</si>
  <si>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</si>
  <si>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</si>
  <si>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</si>
  <si>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</si>
  <si>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</si>
  <si>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</si>
  <si>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</si>
  <si>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</si>
  <si>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</si>
  <si>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</si>
  <si>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</si>
  <si>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</si>
  <si>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</si>
  <si>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</si>
  <si>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</si>
  <si>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</si>
  <si>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</si>
  <si>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</si>
  <si>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</si>
  <si>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</si>
  <si>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</si>
  <si>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</si>
  <si>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</si>
  <si>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</si>
  <si>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</si>
  <si>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</si>
  <si>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</si>
  <si>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</si>
  <si>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</si>
  <si>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</si>
  <si>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</si>
  <si>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</si>
  <si>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</si>
  <si>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</si>
  <si>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</si>
  <si>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</si>
  <si>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</si>
  <si>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</si>
  <si>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</si>
  <si>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</si>
  <si>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</si>
  <si>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</si>
  <si>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</si>
  <si>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</si>
  <si>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</si>
  <si>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</si>
  <si>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</si>
  <si>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</si>
  <si>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</si>
  <si>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</si>
  <si>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</si>
  <si>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</si>
  <si>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</si>
  <si>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</si>
  <si>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</si>
  <si>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</si>
  <si>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</si>
  <si>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</si>
  <si>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</si>
  <si>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</si>
  <si>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</si>
  <si>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</si>
  <si>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</si>
  <si>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</si>
  <si>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</si>
  <si>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</si>
  <si>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</si>
  <si>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</si>
  <si>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</si>
  <si>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</si>
  <si>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</si>
  <si>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</si>
  <si>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</si>
  <si>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</si>
  <si>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</si>
  <si>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</si>
  <si>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</si>
  <si>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</si>
  <si>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</si>
  <si>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</si>
  <si>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</si>
  <si>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</si>
  <si>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</si>
  <si>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</si>
  <si>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</si>
  <si>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</si>
  <si>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</si>
  <si>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</si>
  <si>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</si>
  <si>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</si>
  <si>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</si>
  <si>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</si>
  <si>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</si>
  <si>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</si>
  <si>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</si>
  <si>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</si>
  <si>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</si>
  <si>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</si>
  <si>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</si>
  <si>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</si>
  <si>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</si>
  <si>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</si>
  <si>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</si>
  <si>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</si>
  <si>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</si>
  <si>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</si>
  <si>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</si>
  <si>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</si>
  <si>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</si>
  <si>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</si>
  <si>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</si>
  <si>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</si>
  <si>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</si>
  <si>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</si>
  <si>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</si>
  <si>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</si>
  <si>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</si>
  <si>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</si>
  <si>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</si>
  <si>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</si>
  <si>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</si>
  <si>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</si>
  <si>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</si>
  <si>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</si>
  <si>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</si>
  <si>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</si>
  <si>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</si>
  <si>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</si>
  <si>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</si>
  <si>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</si>
  <si>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</si>
  <si>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</si>
  <si>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</si>
  <si>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</si>
  <si>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</si>
  <si>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</si>
  <si>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</si>
  <si>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</si>
  <si>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</si>
  <si>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</si>
  <si>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</si>
  <si>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</si>
  <si>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</si>
  <si>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</si>
  <si>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</si>
  <si>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</si>
  <si>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</si>
  <si>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</si>
  <si>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</si>
  <si>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</si>
  <si>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</si>
  <si>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</si>
  <si>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</si>
  <si>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</si>
  <si>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</si>
  <si>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</si>
  <si>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</si>
  <si>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</si>
  <si>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</si>
  <si>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</si>
  <si>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</si>
  <si>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</si>
  <si>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</si>
  <si>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</si>
  <si>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</si>
  <si>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</si>
  <si>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</si>
  <si>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</si>
  <si>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</si>
  <si>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</si>
  <si>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</si>
  <si>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</si>
  <si>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</si>
  <si>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</si>
  <si>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</si>
  <si>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</si>
  <si>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</si>
  <si>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</si>
  <si>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</si>
  <si>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</si>
  <si>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</si>
  <si>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</si>
  <si>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</si>
  <si>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</si>
  <si>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</si>
  <si>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</si>
  <si>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</si>
  <si>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</si>
  <si>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</si>
  <si>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</si>
  <si>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</si>
  <si>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</si>
  <si>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</si>
  <si>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</si>
  <si>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</si>
  <si>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</si>
  <si>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</si>
  <si>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</si>
  <si>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</si>
  <si>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</si>
  <si>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</si>
  <si>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</si>
  <si>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</si>
  <si>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</si>
  <si>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</si>
  <si>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</si>
  <si>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</si>
  <si>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</si>
  <si>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</si>
  <si>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</si>
  <si>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</si>
  <si>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</si>
  <si>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</si>
  <si>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</si>
  <si>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</si>
  <si>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</si>
  <si>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</si>
  <si>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</si>
  <si>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</si>
  <si>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</si>
  <si>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</si>
  <si>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</si>
  <si>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</si>
  <si>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</si>
  <si>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</si>
  <si>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</si>
  <si>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</si>
  <si>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</si>
  <si>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</si>
  <si>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</si>
  <si>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</si>
  <si>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</si>
  <si>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</si>
  <si>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</si>
  <si>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</si>
  <si>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</si>
  <si>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</si>
  <si>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</si>
  <si>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</si>
  <si>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</si>
  <si>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</si>
  <si>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</si>
  <si>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</si>
  <si>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</si>
  <si>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</si>
  <si>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</si>
  <si>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</si>
  <si>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</si>
  <si>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</si>
  <si>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</si>
  <si>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</si>
  <si>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</si>
  <si>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</si>
  <si>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</si>
  <si>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</si>
  <si>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</si>
  <si>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</si>
  <si>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</si>
  <si>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</si>
  <si>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</si>
  <si>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</si>
  <si>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</si>
  <si>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</si>
  <si>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</si>
  <si>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</si>
  <si>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</si>
  <si>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</si>
  <si>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</si>
  <si>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</si>
  <si>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</si>
  <si>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</si>
  <si>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</si>
  <si>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</si>
  <si>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</si>
  <si>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</si>
  <si>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</si>
  <si>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</si>
  <si>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</si>
  <si>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</si>
  <si>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</si>
  <si>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</si>
  <si>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</si>
  <si>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</si>
  <si>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</si>
  <si>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</si>
  <si>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</si>
  <si>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</si>
  <si>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</si>
  <si>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</si>
  <si>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</si>
  <si>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</si>
  <si>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</si>
  <si>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</si>
  <si>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</si>
  <si>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</si>
  <si>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</si>
  <si>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</si>
  <si>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</si>
  <si>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</si>
  <si>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</si>
  <si>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</si>
  <si>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</si>
  <si>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</si>
  <si>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</si>
  <si>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</si>
  <si>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</si>
  <si>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</si>
  <si>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</si>
  <si>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</si>
  <si>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</si>
  <si>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</si>
  <si>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</si>
  <si>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</si>
  <si>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</si>
  <si>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</si>
  <si>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</si>
  <si>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</si>
  <si>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</si>
  <si>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</si>
  <si>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</si>
  <si>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</si>
  <si>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</si>
  <si>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</si>
  <si>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</si>
  <si>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</si>
  <si>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</si>
  <si>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</si>
  <si>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</si>
  <si>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</si>
  <si>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</si>
  <si>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</si>
  <si>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</si>
  <si>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</si>
  <si>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</si>
  <si>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</si>
  <si>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</si>
  <si>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</si>
  <si>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</si>
  <si>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</si>
  <si>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</si>
  <si>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</si>
  <si>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</si>
  <si>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</si>
  <si>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</si>
  <si>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</si>
  <si>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</si>
  <si>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</si>
  <si>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</si>
  <si>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</si>
  <si>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</si>
  <si>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</si>
  <si>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</si>
  <si>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</si>
  <si>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</si>
  <si>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</si>
  <si>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</si>
  <si>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</si>
  <si>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</si>
  <si>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</si>
  <si>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</si>
  <si>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</si>
  <si>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</si>
  <si>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</si>
  <si>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</si>
  <si>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</si>
  <si>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</si>
  <si>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</si>
  <si>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</si>
  <si>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</si>
  <si>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</si>
  <si>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</si>
  <si>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</si>
  <si>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</si>
  <si>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</si>
  <si>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</si>
  <si>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</si>
  <si>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</si>
  <si>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</si>
  <si>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</si>
  <si>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</si>
  <si>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</si>
  <si>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</si>
  <si>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</si>
  <si>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</si>
  <si>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</si>
  <si>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</si>
  <si>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</si>
  <si>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</si>
  <si>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</si>
  <si>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</si>
  <si>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</si>
  <si>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</si>
  <si>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</si>
  <si>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</si>
  <si>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</si>
  <si>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</si>
  <si>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</si>
  <si>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</si>
  <si>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</si>
  <si>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</si>
  <si>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</si>
  <si>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</si>
  <si>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</si>
  <si>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</si>
  <si>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</si>
  <si>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</si>
  <si>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</si>
  <si>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</si>
  <si>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</si>
  <si>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</si>
  <si>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</si>
  <si>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</si>
  <si>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</si>
  <si>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</si>
  <si>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</si>
  <si>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</si>
  <si>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</si>
  <si>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</si>
  <si>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</si>
  <si>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</si>
  <si>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</si>
  <si>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</si>
  <si>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</si>
  <si>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</si>
  <si>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</si>
  <si>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</si>
  <si>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</si>
  <si>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</si>
  <si>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</si>
  <si>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</si>
  <si>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</si>
  <si>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</si>
  <si>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</si>
  <si>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</si>
  <si>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</si>
  <si>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</si>
  <si>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</si>
  <si>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</si>
  <si>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</si>
  <si>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</si>
  <si>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</si>
  <si>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</si>
  <si>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</si>
  <si>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</si>
  <si>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</si>
  <si>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</si>
  <si>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</si>
  <si>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</si>
  <si>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</si>
  <si>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</si>
  <si>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</si>
  <si>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</si>
  <si>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</si>
  <si>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</si>
  <si>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</si>
  <si>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</si>
  <si>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</si>
  <si>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</si>
  <si>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</si>
  <si>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</si>
  <si>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</si>
  <si>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</si>
  <si>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</si>
  <si>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</si>
  <si>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</si>
  <si>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</si>
  <si>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</si>
  <si>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</si>
  <si>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</si>
  <si>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</si>
  <si>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</si>
  <si>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</si>
  <si>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</si>
  <si>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</si>
  <si>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</si>
  <si>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</si>
  <si>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</si>
  <si>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</si>
  <si>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</si>
  <si>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</si>
  <si>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PCM-20251209-00003087</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</si>
  <si>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</si>
  <si>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</si>
  <si>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</si>
  <si>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</si>
  <si>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</si>
  <si>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</si>
  <si>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</si>
  <si>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</si>
  <si>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</si>
  <si>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</si>
  <si>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</si>
  <si>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</si>
  <si>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</si>
  <si>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</si>
  <si>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PCM-20251209-00002992</t>
  </si>
  <si>
    <t>site flapping &amp; ETA 10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</si>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</sst>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60"/>
  <sheetViews>
    <sheetView tabSelected="1" workbookViewId="0">
      <selection activeCell="J17" sqref="J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338.04848321759346</v>
      </c>
      <c r="H2" s="73">
        <v>45662.943402777775</v>
      </c>
      <c r="I2" s="56" t="str">
        <f>IFERROR(VLOOKUP(D2,DB!A:F,6,0),"")</f>
        <v>Generator-SG</v>
      </c>
      <c r="J2" s="56" t="str">
        <f>IFERROR(VLOOKUP(D2,DB!A:G,7,0),"")</f>
        <v>Dead</v>
      </c>
      <c r="K2" s="64" t="s">
        <v>39107</v>
      </c>
      <c r="L2" s="62" t="str">
        <f>IFERROR(VLOOKUP(D2,DB!A:I,9,0),"")</f>
        <v>Latis</v>
      </c>
    </row>
    <row r="3" spans="1:16383" ht="15" customHeight="1">
      <c r="A3" s="59" t="s">
        <v>39108</v>
      </c>
      <c r="B3" s="56" t="str">
        <f>IFERROR(VLOOKUP(D3,DB!A:K,11,0),"")</f>
        <v>R1</v>
      </c>
      <c r="C3" s="56">
        <v>2</v>
      </c>
      <c r="D3" s="75" t="s">
        <v>11550</v>
      </c>
      <c r="E3" s="60" t="s">
        <v>39106</v>
      </c>
      <c r="F3" s="73">
        <v>46000.494444444441</v>
      </c>
      <c r="G3" s="63">
        <f ca="1">IFERROR(NOW()-F3,"-")</f>
        <v>0.50246469907870051</v>
      </c>
      <c r="H3" s="73">
        <v>46000.988518518519</v>
      </c>
      <c r="I3" s="56" t="str">
        <f>IFERROR(VLOOKUP(D3,DB!A:F,6,0),"")</f>
        <v>Generator-SG</v>
      </c>
      <c r="J3" s="56" t="str">
        <f>IFERROR(VLOOKUP(D3,DB!A:G,7,0),"")</f>
        <v>Dead</v>
      </c>
      <c r="K3" s="64" t="s">
        <v>39109</v>
      </c>
      <c r="L3" s="62"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c r="XFA3" s="61"/>
      <c r="XFB3" s="61"/>
      <c r="XFC3" s="61"/>
    </row>
    <row r="4" spans="1:16383" ht="15" customHeight="1">
      <c r="A4" s="125"/>
      <c r="B4" s="124" t="str">
        <f>IFERROR(VLOOKUP(D4,DB!A:K,11,0),"")</f>
        <v/>
      </c>
      <c r="C4" s="124"/>
      <c r="D4" s="56"/>
      <c r="E4" s="123"/>
      <c r="F4" s="122"/>
      <c r="G4" s="121">
        <f ca="1">IFERROR(NOW()-F4,"-")</f>
        <v>46000.99690914352</v>
      </c>
      <c r="H4" s="122"/>
      <c r="I4" s="124" t="str">
        <f>IFERROR(VLOOKUP(D4,DB!A:F,6,0),"")</f>
        <v/>
      </c>
      <c r="J4" s="124" t="str">
        <f>IFERROR(VLOOKUP(D4,DB!A:G,7,0),"")</f>
        <v/>
      </c>
      <c r="K4" s="120"/>
      <c r="L4" s="119" t="str">
        <f>IFERROR(VLOOKUP(D4,DB!A:I,9,0),"")</f>
        <v/>
      </c>
    </row>
    <row r="5" spans="1:16383" ht="15" customHeight="1">
      <c r="A5" s="125"/>
      <c r="B5" s="124" t="str">
        <f>IFERROR(VLOOKUP(D5,DB!A:K,11,0),"")</f>
        <v/>
      </c>
      <c r="C5" s="124"/>
      <c r="D5" s="56"/>
      <c r="E5" s="123"/>
      <c r="F5" s="122"/>
      <c r="G5" s="121">
        <f ca="1">IFERROR(NOW()-F5,"-")</f>
        <v>46000.99690914352</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46000.99690914352</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46000.99690914352</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46000.99690914352</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46000.99690914352</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46000.99690914352</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46000.99690914352</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46000.99690914352</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46000.99690914352</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46000.99690914352</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46000.99690914352</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46000.99690914352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46000.99690914352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46000.99690914352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46000.99690914352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46000.99690914352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46000.99690914352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46000.99690914352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46000.99690914352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46000.99690914352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46000.99690914352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46000.99690914352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46000.99690914352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46000.99690914352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46000.99690914352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46000.99690914352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46000.99690914352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46000.99690914352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46000.99690914352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46000.99690914352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46000.99690914352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46000.99690914352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46000.99690914352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46000.99690914352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46000.99690914352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46000.99690914352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46000.99690914352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46000.99690914352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46000.99690914352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46000.99690914352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46000.99690914352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46000.99690914352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46000.99690914352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46000.99690914352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46000.99690914352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46000.99690914352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46000.99690914352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46000.99690914352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46000.99690914352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46000.99690914352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46000.99690914352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46000.99690914352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46000.99690914352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46000.99690914352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46000.99690914352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46000.99690914352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46000.99690914352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46000.99690914352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46000.99690914352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46000.99690914352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46000.99690914352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46000.99690914352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46000.99690914352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46000.99690914352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46000.99690914352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46000.99690914352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46000.99690914352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46000.99690914352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46000.99690914352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46000.99690914352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46000.99690914352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46000.99690914352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46000.99690914352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46000.99690914352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46000.99690914352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46000.99690914352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46000.99690914352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46000.99690914352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46000.99690914352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46000.99690914352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46000.99690914352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46000.99690914352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46000.99690914352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46000.99690914352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46000.99690914352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46000.99690914352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46000.99690914352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46000.99690914352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46000.99690914352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46000.99690914352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46000.99690914352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46000.99690914352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46000.99690914352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46000.99690914352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46000.99690914352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46000.99690914352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46000.99690914352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46000.99690914352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46000.99690914352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46000.99690914352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46000.99690914352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46000.99690914352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46000.99690914352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46000.99690914352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46000.99690914352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46000.99690914352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46000.99690914352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46000.99690914352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46000.99690914352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46000.99690914352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46000.99690914352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46000.99690914352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46000.99690914352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46000.99690914352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46000.99690914352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46000.99690914352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46000.99690914352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46000.99690914352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46000.99690914352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46000.99690914352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46000.99690914352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46000.99690914352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46000.99690914352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46000.99690914352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46000.99690914352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46000.99690914352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46000.99690914352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46000.99690914352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46000.99690914352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46000.99690914352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46000.99690914352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46000.99690914352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46000.99690914352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46000.99690914352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46000.99690914352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46000.99690914352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46000.99690914352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46000.99690914352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46000.99690914352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46000.99690914352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46000.99690914352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46000.99690914352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46000.99690914352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46000.99690914352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46000.99690914352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46000.99690914352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46000.99690914352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46000.99690914352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46000.99690914352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46000.99690914352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46000.99690914352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46000.99690914352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46000.99690914352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46000.99690914352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46000.99690914352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46000.99690914352</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175.99707118055812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16.609490162038128</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3.6415271990772453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0.15930497685621958</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23145</v>
      </c>
      <c r="E7" s="81" t="s">
        <v>39106</v>
      </c>
      <c r="F7" s="71">
        <v>46000.944594907407</v>
      </c>
      <c r="G7" s="98">
        <f ca="1">IFERROR(NOW()-F7,"-")</f>
        <v>5.2314236112579238E-2</v>
      </c>
      <c r="H7" s="97">
        <v>46000.939039351855</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46000.99690914352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46000.99690914352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46000.99690914352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46000.99690914352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46000.99690914352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46000.99690914352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46000.99690914352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46000.99690914352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46000.99690914352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46000.99690914352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46000.99690914352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46000.99690914352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46000.99690914352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46000.99690914352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46000.99690914352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46000.99690914352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46000.99690914352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46000.99690914352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46000.99690914352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46000.99690914352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46000.99690914352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46000.99690914352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46000.99690914352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46000.99690914352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46000.99690914352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46000.99690914352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46000.99690914352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46000.99690914352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46000.99690914352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46000.99690914352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46000.99690914352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46000.99690914352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46000.99690914352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46000.99690914352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46000.99690914352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46000.99690914352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46000.99690914352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46000.99690914352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46000.99690914352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46000.99690914352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46000.99690914352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46000.99690914352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46000.99690914352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46000.99690914352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46000.99690914352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46000.99690914352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46000.99690914352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46000.99690914352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46000.99690914352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46000.99690914352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46000.99690914352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46000.99690914352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46000.99690914352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46000.99690914352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46000.99690914352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46000.99690914352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46000.99690914352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46000.99690914352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46000.99690914352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46000.99690914352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46000.99690914352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46000.99690914352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46000.99690914352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46000.99690914352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46000.99690914352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46000.99690914352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46000.99690914352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46000.99690914352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46000.99690914352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46000.99690914352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46000.99690914352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46000.99690914352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46000.99690914352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46000.99690914352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46000.99690914352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46000.99690914352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46000.99690914352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46000.99690914352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46000.99690914352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46000.99690914352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46000.99690914352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46000.99690914352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46000.99690914352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46000.99690914352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46000.99690914352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46000.99690914352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46000.99690914352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46000.99690914352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46000.99690914352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46000.99690914352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46000.99690914352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46000.99690914352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46000.99690914352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46000.99690914352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46000.99690914352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46000.99690914352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46000.99690914352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46000.99690914352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46000.99690914352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46000.99690914352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46000.99690914352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46000.99690914352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46000.99690914352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46000.99690914352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46000.99690914352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46000.99690914352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46000.99690914352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46000.99690914352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46000.99690914352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46000.99690914352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46000.99690914352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46000.99690914352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46000.99690914352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46000.99690914352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46000.99690914352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46000.99690914352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46000.99690914352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46000.99690914352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46000.99690914352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46000.99690914352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46000.99690914352</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46000.99690914352</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46000.99690914352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46000.99690914352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46000.99690914352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46000.99690914352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46000.99690914352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46000.99690914352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46000.99690914352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46000.99690914352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46000.99690914352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46000.99690914352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46000.99690914352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46000.99690914352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46000.99690914352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46000.99690914352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46000.99690914352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46000.99690914352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46000.99690914352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46000.99690914352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46000.99690914352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46000.99690914352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46000.99690914352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46000.99690914352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46000.99690914352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46000.99690914352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46000.99690914352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46000.99690914352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46000.99690914352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46000.99690914352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46000.99690914352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46000.99690914352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46000.99690914352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46000.99690914352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46000.99690914352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46000.99690914352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46000.99690914352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46000.99690914352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46000.99690914352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46000.99690914352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46000.99690914352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46000.99690914352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46000.99690914352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46000.99690914352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46000.99690914352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46000.99690914352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46000.99690914352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46000.99690914352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46000.99690914352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46000.99690914352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46000.99690914352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46000.99690914352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46000.99690914352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46000.99690914352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46000.99690914352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46000.99690914352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46000.99690914352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46000.99690914352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46000.99690914352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46000.99690914352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46000.99690914352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46000.99690914352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46000.99690914352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46000.99690914352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46000.99690914352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46000.99690914352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46000.99690914352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46000.99690914352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46000.99690914352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46000.99690914352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46000.99690914352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46000.99690914352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46000.99690914352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46000.99690914352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46000.99690914352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46000.99690914352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46000.99690914352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46000.99690914352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46000.99690914352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46000.99690914352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46000.99690914352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46000.99690914352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46000.99690914352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46000.99690914352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46000.99690914352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46000.99690914352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46000.99690914352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46000.99690914352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46000.99690914352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46000.99690914352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46000.99690914352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46000.99690914352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46000.99690914352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46000.99690914352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46000.99690914352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46000.99690914352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46000.99690914352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46000.99690914352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46000.99690914352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46000.99690914352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46000.99690914352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46000.99690914352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46000.99690914352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46000.99690914352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46000.99690914352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46000.99690914352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46000.99690914352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46000.99690914352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46000.99690914352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46000.99690914352</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46000.99690914352</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46000.99690914352</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46000.99690914352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46000.99690914352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46000.99690914352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46000.99690914352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46000.99690914352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46000.99690914352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46000.99690914352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46000.99690914352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46000.99690914352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46000.99690914352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46000.99690914352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46000.99690914352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46000.99690914352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46000.99690914352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46000.99690914352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46000.99690914352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46000.99690914352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46000.99690914352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46000.99690914352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46000.99690914352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46000.99690914352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46000.99690914352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46000.99690914352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46000.99690914352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46000.99690914352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46000.99690914352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46000.99690914352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46000.99690914352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46000.99690914352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46000.99690914352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46000.99690914352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46000.99690914352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46000.99690914352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46000.99690914352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46000.99690914352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46000.99690914352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46000.99690914352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46000.99690914352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46000.99690914352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46000.99690914352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46000.99690914352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46000.99690914352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46000.99690914352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46000.99690914352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46000.99690914352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46000.99690914352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46000.99690914352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46000.99690914352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46000.99690914352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46000.99690914352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46000.99690914352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46000.99690914352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46000.99690914352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46000.99690914352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46000.99690914352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46000.99690914352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46000.99690914352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46000.99690914352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46000.99690914352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46000.99690914352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46000.99690914352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46000.99690914352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46000.99690914352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46000.99690914352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46000.99690914352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46000.99690914352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46000.99690914352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46000.99690914352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46000.99690914352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46000.99690914352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46000.99690914352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46000.99690914352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46000.99690914352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46000.99690914352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46000.99690914352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46000.99690914352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46000.99690914352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46000.99690914352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46000.99690914352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46000.99690914352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46000.99690914352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46000.99690914352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46000.99690914352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46000.99690914352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46000.99690914352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46000.99690914352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46000.99690914352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46000.99690914352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46000.99690914352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46000.99690914352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46000.99690914352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46000.99690914352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46000.99690914352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46000.99690914352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46000.99690914352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46000.99690914352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46000.99690914352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46000.99690914352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46000.99690914352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46000.99690914352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46000.99690914352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46000.99690914352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46000.99690914352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46000.99690914352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46000.99690914352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46000.99690914352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46000.99690914352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46000.99690914352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46000.99690914352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46000.99690914352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46000.99690914352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46000.99690914352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46000.99690914352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46000.99690914352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46000.99690914352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46000.99690914352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46000.99690914352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46000.99690914352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46000.99690914352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46000.99690914352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46000.99690914352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46000.99690914352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46000.99690914352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46000.99690914352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46000.99690914352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46000.99690914352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46000.99690914352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46000.99690914352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46000.99690914352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46000.99690914352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46000.99690914352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46000.99690914352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46000.99690914352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46000.99690914352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46000.99690914352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46000.99690914352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46000.99690914352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46000.99690914352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46000.99690914352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46000.99690914352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46000.99690914352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46000.99690914352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46000.99690914352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46000.99690914352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46000.99690914352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46000.99690914352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46000.99690914352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46000.99690914352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46000.99690914352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46000.99690914352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46000.99690914352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46000.99690914352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46000.99690914352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46000.99690914352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46000.99690914352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46000.99690914352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46000.99690914352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46000.99690914352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46000.99690914352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46000.99690914352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46000.99690914352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46000.99690914352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46000.99690914352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46000.99690914352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46000.99690914352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46000.99690914352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46000.99690914352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46000.99690914352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46000.99690914352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46000.99690914352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46000.99690914352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46000.99690914352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46000.99690914352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46000.99690914352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46000.99690914352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46000.99690914352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46000.99690914352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46000.99690914352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46000.99690914352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46000.99690914352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46000.99690914352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46000.99690914352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46000.99690914352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46000.99690914352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46000.99690914352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46000.99690914352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46000.99690914352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46000.99690914352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46000.99690914352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46000.99690914352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46000.99690914352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46000.99690914352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46000.99690914352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46000.99690914352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46000.99690914352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46000.99690914352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46000.99690914352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46000.99690914352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46000.99690914352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46000.99690914352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46000.99690914352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46000.99690914352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46000.99690914352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46000.99690914352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46000.99690914352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46000.99690914352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46000.99690914352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46000.99690914352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46000.99690914352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46000.99690914352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46000.99690914352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46000.99690914352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46000.99690914352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46000.99690914352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46000.99690914352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46000.99690914352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46000.99690914352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46000.99690914352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46000.99690914352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46000.99690914352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46000.99690914352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46000.99690914352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46000.99690914352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46000.99690914352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46000.99690914352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46000.99690914352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46000.99690914352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46000.99690914352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46000.99690914352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46000.99690914352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46000.99690914352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46000.99690914352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46000.99690914352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46000.99690914352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46000.99690914352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46000.99690914352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46000.99690914352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46000.99690914352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46000.99690914352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46000.99690914352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46000.99690914352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46000.99690914352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46000.99690914352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46000.99690914352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46000.99690914352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46000.99690914352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46000.99690914352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46000.99690914352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46000.99690914352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46000.99690914352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46000.99690914352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46000.99690914352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46000.99690914352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46000.99690914352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46000.99690914352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46000.99690914352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46000.99690914352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46000.99690914352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46000.99690914352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46000.99690914352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46000.99690914352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46000.99690914352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46000.99690914352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46000.99690914352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46000.99690914352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46000.99690914352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46000.99690914352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46000.99690914352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46000.99690914352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46000.99690914352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46000.99690914352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46000.99690914352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46000.99690914352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46000.99690914352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46000.99690914352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46000.99690914352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46000.99690914352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46000.99690914352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46000.99690914352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46000.99690914352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46000.99690914352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46000.99690914352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46000.99690914352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46000.99690914352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46000.99690914352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46000.99690914352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46000.99690914352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46000.99690914352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46000.99690914352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46000.99690914352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46000.99690914352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46000.99690914352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46000.99690914352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46000.99690914352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46000.99690914352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46000.99690914352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46000.99690914352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46000.99690914352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46000.99690914352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46000.99690914352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46000.99690914352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46000.99690914352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46000.99690914352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46000.99690914352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46000.99690914352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46000.99690914352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46000.99690914352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46000.99690914352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46000.99690914352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46000.99690914352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46000.99690914352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46000.99690914352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46000.99690914352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46000.99690914352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46000.99690914352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46000.99690914352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46000.99690914352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46000.99690914352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46000.99690914352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46000.99690914352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46000.99690914352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46000.99690914352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46000.99690914352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46000.99690914352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46000.99690914352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46000.99690914352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46000.99690914352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46000.99690914352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46000.99690914352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46000.99690914352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46000.99690914352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46000.99690914352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46000.99690914352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46000.99690914352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46000.99690914352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46000.99690914352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46000.99690914352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46000.99690914352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46000.99690914352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46000.99690914352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46000.99690914352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46000.99690914352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46000.99690914352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46000.99690914352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46000.99690914352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46000.99690914352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46000.99690914352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46000.99690914352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46000.99690914352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46000.99690914352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46000.99690914352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46000.99690914352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46000.99690914352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46000.99690914352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46000.99690914352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46000.99690914352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46000.99690914352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46000.99690914352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46000.99690914352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46000.99690914352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46000.99690914352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46000.99690914352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46000.99690914352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46000.99690914352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46000.99690914352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46000.99690914352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46000.99690914352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46000.99690914352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46000.99690914352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46000.99690914352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46000.99690914352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46000.99690914352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46000.99690914352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46000.99690914352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46000.99690914352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46000.99690914352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46000.99690914352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46000.99690914352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46000.99690914352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46000.99690914352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46000.99690914352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46000.99690914352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46000.99690914352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46000.99690914352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46000.99690914352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46000.99690914352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46000.99690914352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46000.99690914352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46000.99690914352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46000.99690914352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46000.99690914352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46000.99690914352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46000.99690914352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46000.99690914352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46000.99690914352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46000.99690914352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46000.99690914352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46000.99690914352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46000.99690914352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46000.99690914352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46000.99690914352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46000.99690914352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46000.99690914352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46000.99690914352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46000.99690914352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46000.99690914352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46000.99690914352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46000.99690914352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46000.99690914352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46000.99690914352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46000.99690914352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46000.99690914352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46000.99690914352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46000.99690914352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46000.99690914352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46000.99690914352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46000.99690914352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46000.99690914352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46000.99690914352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46000.99690914352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46000.99690914352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46000.99690914352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46000.99690914352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46000.99690914352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46000.99690914352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46000.99690914352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46000.99690914352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46000.99690914352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46000.99690914352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46000.99690914352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46000.99690914352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46000.99690914352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46000.99690914352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46000.99690914352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46000.99690914352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46000.99690914352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46000.99690914352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46000.99690914352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46000.99690914352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46000.99690914352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46000.99690914352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46000.99690914352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46000.99690914352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46000.99690914352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46000.99690914352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46000.99690914352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46000.99690914352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46000.99690914352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46000.99690914352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46000.99690914352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46000.99690914352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46000.99690914352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46000.99690914352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46000.99690914352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46000.99690914352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46000.99690914352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46000.99690914352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46000.99690914352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46000.99690914352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46000.99690914352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46000.99690914352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46000.99690914352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46000.99690914352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46000.99690914352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46000.99690914352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46000.99690914352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46000.99690914352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46000.99690914352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46000.99690914352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46000.99690914352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46000.99690914352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46000.99690914352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46000.99690914352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46000.99690914352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46000.99690914352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46000.99690914352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46000.99690914352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46000.99690914352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46000.99690914352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46000.99690914352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46000.99690914352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46000.99690914352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46000.99690914352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46000.99690914352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46000.99690914352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46000.99690914352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46000.99690914352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46000.99690914352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46000.99690914352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46000.99690914352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46000.99690914352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46000.99690914352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46000.99690914352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46000.99690914352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46000.99690914352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46000.99690914352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46000.99690914352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46000.99690914352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46000.99690914352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46000.99690914352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46000.99690914352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46000.99690914352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46000.99690914352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46000.99690914352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46000.99690914352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46000.99690914352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46000.99690914352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46000.99690914352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46000.99690914352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46000.99690914352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46000.99690914352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46000.99690914352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46000.99690914352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46000.99690914352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46000.99690914352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46000.99690914352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46000.99690914352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46000.99690914352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46000.99690914352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46000.99690914352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46000.99690914352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46000.99690914352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46000.99690914352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46000.99690914352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46000.99690914352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46000.99690914352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46000.99690914352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46000.99690914352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46000.99690914352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46000.99690914352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46000.99690914352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46000.99690914352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46000.99690914352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46000.99690914352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46000.99690914352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46000.99690914352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46000.99690914352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46000.99690914352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46000.99690914352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46000.99690914352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46000.99690914352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46000.99690914352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46000.99690914352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46000.99690914352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46000.99690914352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46000.99690914352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46000.99690914352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46000.99690914352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46000.99690914352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46000.99690914352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46000.99690914352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46000.99690914352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46000.99690914352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46000.99690914352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46000.99690914352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46000.99690914352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46000.99690914352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46000.99690914352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46000.99690914352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46000.99690914352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46000.99690914352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46000.99690914352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46000.99690914352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46000.99690914352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46000.99690914352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46000.99690914352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46000.99690914352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46000.99690914352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46000.99690914352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46000.99690914352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46000.99690914352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46000.99690914352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46000.99690914352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46000.99690914352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46000.99690914352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46000.99690914352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46000.99690914352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46000.99690914352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46000.99690914352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46000.99690914352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46000.99690914352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46000.99690914352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46000.99690914352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46000.99690914352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46000.99690914352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46000.99690914352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46000.99690914352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46000.99690914352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46000.99690914352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46000.99690914352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46000.99690914352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46000.99690914352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46000.99690914352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46000.99690914352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46000.99690914352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46000.99690914352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46000.99690914352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46000.99690914352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46000.99690914352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46000.99690914352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46000.99690914352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46000.99690914352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46000.99690914352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46000.99690914352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46000.99690914352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46000.99690914352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46000.99690914352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46000.99690914352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46000.99690914352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46000.99690914352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46000.99690914352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46000.99690914352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46000.99690914352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46000.99690914352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46000.99690914352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46000.99690914352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46000.99690914352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46000.99690914352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46000.99690914352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46000.99690914352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46000.99690914352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46000.99690914352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46000.99690914352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46000.99690914352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46000.99690914352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46000.99690914352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46000.99690914352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46000.99690914352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46000.99690914352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46000.99690914352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46000.99690914352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46000.99690914352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46000.99690914352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46000.99690914352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46000.99690914352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46000.99690914352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46000.99690914352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46000.99690914352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46000.99690914352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46000.99690914352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46000.99690914352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46000.99690914352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46000.99690914352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46000.99690914352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46000.99690914352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46000.99690914352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46000.99690914352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46000.99690914352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46000.99690914352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46000.99690914352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46000.99690914352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46000.99690914352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46000.99690914352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46000.99690914352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46000.99690914352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46000.99690914352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46000.99690914352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46000.99690914352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46000.99690914352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46000.99690914352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46000.99690914352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46000.99690914352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46000.99690914352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46000.99690914352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46000.99690914352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46000.99690914352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46000.99690914352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46000.99690914352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46000.99690914352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46000.99690914352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46000.99690914352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46000.99690914352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46000.99690914352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46000.99690914352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46000.99690914352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46000.99690914352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46000.99690914352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46000.99690914352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46000.99690914352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46000.99690914352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46000.99690914352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46000.99690914352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46000.99690914352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46000.99690914352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46000.99690914352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46000.99690914352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46000.99690914352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46000.99690914352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46000.99690914352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46000.99690914352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46000.99690914352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46000.99690914352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46000.99690914352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46000.99690914352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46000.99690914352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46000.99690914352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46000.99690914352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46000.99690914352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46000.99690914352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46000.99690914352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46000.99690914352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46000.99690914352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46000.99690914352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46000.99690914352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46000.99690914352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46000.99690914352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46000.99690914352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46000.99690914352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46000.99690914352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46000.99690914352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46000.99690914352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46000.99690914352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46000.99690914352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46000.99690914352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46000.99690914352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46000.99690914352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46000.99690914352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46000.99690914352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46000.99690914352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46000.99690914352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46000.99690914352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46000.99690914352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46000.99690914352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46000.99690914352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46000.99690914352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46000.99690914352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46000.99690914352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46000.99690914352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46000.99690914352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46000.99690914352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46000.99690914352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46000.99690914352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46000.99690914352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46000.99690914352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46000.99690914352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46000.99690914352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46000.99690914352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46000.99690914352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46000.99690914352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46000.99690914352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46000.99690914352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46000.99690914352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46000.99690914352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46000.99690914352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46000.99690914352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46000.99690914352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46000.99690914352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46000.99690914352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46000.99690914352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46000.99690914352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46000.99690914352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46000.99690914352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46000.99690914352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46000.99690914352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46000.99690914352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46000.99690914352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46000.99690914352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46000.99690914352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46000.99690914352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46000.99690914352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46000.99690914352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46000.99690914352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46000.99690914352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46000.99690914352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46000.99690914352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46000.99690914352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46000.99690914352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46000.99690914352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46000.99690914352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46000.99690914352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46000.99690914352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46000.99690914352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46000.99690914352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46000.99690914352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46000.99690914352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46000.99690914352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46000.99690914352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46000.99690914352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46000.99690914352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46000.99690914352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46000.99690914352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46000.99690914352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46000.99690914352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46000.99690914352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46000.99690914352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46000.99690914352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46000.99690914352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46000.99690914352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46000.99690914352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46000.99690914352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46000.99690914352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46000.99690914352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46000.99690914352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46000.99690914352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46000.99690914352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46000.99690914352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46000.99690914352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46000.99690914352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46000.99690914352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46000.99690914352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46000.99690914352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46000.99690914352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46000.99690914352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46000.99690914352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46000.99690914352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46000.99690914352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46000.99690914352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46000.99690914352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46000.99690914352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46000.99690914352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46000.99690914352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46000.99690914352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46000.99690914352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46000.99690914352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46000.99690914352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46000.99690914352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46000.99690914352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46000.99690914352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46000.99690914352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46000.99690914352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46000.99690914352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46000.99690914352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46000.99690914352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46000.99690914352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46000.99690914352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46000.99690914352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46000.99690914352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46000.99690914352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46000.99690914352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46000.99690914352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46000.99690914352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46000.99690914352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46000.99690914352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46000.99690914352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46000.99690914352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46000.99690914352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46000.99690914352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46000.99690914352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46000.99690914352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46000.99690914352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46000.99690914352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46000.99690914352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46000.99690914352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46000.99690914352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46000.99690914352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46000.99690914352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46000.99690914352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46000.99690914352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46000.99690914352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46000.99690914352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46000.99690914352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46000.99690914352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46000.99690914352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46000.99690914352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46000.99690914352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46000.99690914352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46000.99690914352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46000.99690914352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46000.99690914352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46000.99690914352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46000.99690914352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46000.99690914352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46000.99690914352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46000.99690914352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297.51619155092339</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2.2027656249993015</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46000.99690914352</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40" ca="1" si="1">IFERROR(NOW()-F5,"")</f>
        <v>0.67867997685243608</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36984</v>
      </c>
      <c r="E6" s="90" t="s">
        <v>39106</v>
      </c>
      <c r="F6" s="91">
        <v>46000.935289351852</v>
      </c>
      <c r="G6" s="92">
        <f t="shared" ca="1" si="1"/>
        <v>6.161979166790843E-2</v>
      </c>
      <c r="H6" s="91">
        <v>46000.558333333334</v>
      </c>
      <c r="I6" s="107" t="str">
        <f>IFERROR(VLOOKUP(D6,DB!A:F,6,0),"")</f>
        <v>SCECO</v>
      </c>
      <c r="J6" s="107" t="str">
        <f>IFERROR(VLOOKUP(D6,DB!A:G,7,0),"")</f>
        <v>Vandalized+Dead</v>
      </c>
      <c r="K6" s="93" t="s">
        <v>39134</v>
      </c>
      <c r="L6" s="87" t="str">
        <f>IFERROR(VLOOKUP(D6,DB!A:I,9,0),"")</f>
        <v>Latis</v>
      </c>
    </row>
    <row r="7" spans="1:16" ht="15" customHeight="1">
      <c r="A7" s="107" t="s">
        <v>39129</v>
      </c>
      <c r="B7" s="107" t="str">
        <f>IFERROR(VLOOKUP(D7,DB!A:K,11,0),"")</f>
        <v>R4</v>
      </c>
      <c r="C7" s="89">
        <v>1</v>
      </c>
      <c r="D7" s="87" t="s">
        <v>35887</v>
      </c>
      <c r="E7" s="90" t="s">
        <v>39106</v>
      </c>
      <c r="F7" s="91">
        <v>46000.733900462961</v>
      </c>
      <c r="G7" s="92">
        <f t="shared" ca="1" si="1"/>
        <v>0.2630086805584142</v>
      </c>
      <c r="H7" s="91">
        <v>46000.727962962963</v>
      </c>
      <c r="I7" s="107" t="str">
        <f>IFERROR(VLOOKUP(D7,DB!A:F,6,0),"")</f>
        <v>Generator-SG</v>
      </c>
      <c r="J7" s="107" t="str">
        <f>IFERROR(VLOOKUP(D7,DB!A:G,7,0),"")</f>
        <v>No BB Shifted</v>
      </c>
      <c r="K7" s="93" t="s">
        <v>39135</v>
      </c>
      <c r="L7" s="87" t="str">
        <f>IFERROR(VLOOKUP(D7,DB!A:I,9,0),"")</f>
        <v>Latis</v>
      </c>
    </row>
    <row r="8" spans="1:16">
      <c r="A8" s="107" t="s">
        <v>39129</v>
      </c>
      <c r="B8" s="107" t="str">
        <f>IFERROR(VLOOKUP(D8,DB!A:K,11,0),"")</f>
        <v>R4</v>
      </c>
      <c r="C8" s="89">
        <v>3</v>
      </c>
      <c r="D8" s="87" t="s">
        <v>35971</v>
      </c>
      <c r="E8" s="90" t="s">
        <v>39106</v>
      </c>
      <c r="F8" s="91"/>
      <c r="G8" s="92">
        <f t="shared" ca="1" si="1"/>
        <v>46000.99690914352</v>
      </c>
      <c r="H8" s="91">
        <v>46000.54583333333</v>
      </c>
      <c r="I8" s="107" t="str">
        <f>IFERROR(VLOOKUP(D8,DB!A:F,6,0),"")</f>
        <v>SCECO</v>
      </c>
      <c r="J8" s="107" t="str">
        <f>IFERROR(VLOOKUP(D8,DB!A:G,7,0),"")</f>
        <v>Dead+Good</v>
      </c>
      <c r="K8" s="93" t="s">
        <v>39136</v>
      </c>
      <c r="L8" s="87" t="str">
        <f>IFERROR(VLOOKUP(D8,DB!A:I,9,0),"")</f>
        <v>Latis</v>
      </c>
    </row>
    <row r="9" spans="1:16" ht="15" customHeight="1">
      <c r="A9" s="107" t="s">
        <v>39129</v>
      </c>
      <c r="B9" s="107" t="str">
        <f>IFERROR(VLOOKUP(D9,DB!A:K,11,0),"")</f>
        <v>R4</v>
      </c>
      <c r="C9" s="89">
        <v>1</v>
      </c>
      <c r="D9" s="87" t="s">
        <v>29641</v>
      </c>
      <c r="E9" s="90" t="s">
        <v>39106</v>
      </c>
      <c r="F9" s="91"/>
      <c r="G9" s="92">
        <f t="shared" ca="1" si="1"/>
        <v>46000.99690914352</v>
      </c>
      <c r="H9" s="91">
        <v>46000.455555555556</v>
      </c>
      <c r="I9" s="107" t="str">
        <f>IFERROR(VLOOKUP(D9,DB!A:F,6,0),"")</f>
        <v>SCECO</v>
      </c>
      <c r="J9" s="107" t="str">
        <f>IFERROR(VLOOKUP(D9,DB!A:G,7,0),"")</f>
        <v>Vandalized</v>
      </c>
      <c r="K9" s="93" t="s">
        <v>39134</v>
      </c>
      <c r="L9" s="87" t="str">
        <f>IFERROR(VLOOKUP(D9,DB!A:I,9,0),"")</f>
        <v>Latis</v>
      </c>
    </row>
    <row r="10" spans="1:16" ht="15" customHeight="1">
      <c r="A10" s="107" t="s">
        <v>39129</v>
      </c>
      <c r="B10" s="107" t="str">
        <f>IFERROR(VLOOKUP(D10,DB!A:K,11,0),"")</f>
        <v>R4</v>
      </c>
      <c r="C10" s="89">
        <v>1</v>
      </c>
      <c r="D10" s="87" t="s">
        <v>30313</v>
      </c>
      <c r="E10" s="90" t="s">
        <v>39106</v>
      </c>
      <c r="F10" s="91"/>
      <c r="G10" s="92">
        <f t="shared" ca="1" si="1"/>
        <v>46000.99690914352</v>
      </c>
      <c r="H10" s="91">
        <v>46000.575694444444</v>
      </c>
      <c r="I10" s="107" t="str">
        <f>IFERROR(VLOOKUP(D10,DB!A:F,6,0),"")</f>
        <v>SCECO</v>
      </c>
      <c r="J10" s="107" t="str">
        <f>IFERROR(VLOOKUP(D10,DB!A:G,7,0),"")</f>
        <v>Dead</v>
      </c>
      <c r="K10" s="93" t="s">
        <v>39134</v>
      </c>
      <c r="L10" s="87" t="str">
        <f>IFERROR(VLOOKUP(D10,DB!A:I,9,0),"")</f>
        <v>Latis</v>
      </c>
    </row>
    <row r="11" spans="1:16" ht="15" customHeight="1">
      <c r="A11" s="107" t="s">
        <v>39129</v>
      </c>
      <c r="B11" s="107" t="str">
        <f>IFERROR(VLOOKUP(D11,DB!A:K,11,0),"")</f>
        <v>R4</v>
      </c>
      <c r="C11" s="89">
        <v>1</v>
      </c>
      <c r="D11" s="87" t="s">
        <v>37521</v>
      </c>
      <c r="E11" s="90" t="s">
        <v>39106</v>
      </c>
      <c r="F11" s="91"/>
      <c r="G11" s="92">
        <f t="shared" ca="1" si="1"/>
        <v>46000.99690914352</v>
      </c>
      <c r="H11" s="91">
        <v>46000.566666666666</v>
      </c>
      <c r="I11" s="107" t="str">
        <f>IFERROR(VLOOKUP(D11,DB!A:F,6,0),"")</f>
        <v>SCECO</v>
      </c>
      <c r="J11" s="107" t="str">
        <f>IFERROR(VLOOKUP(D11,DB!A:G,7,0),"")</f>
        <v>Dead</v>
      </c>
      <c r="K11" s="93" t="s">
        <v>39134</v>
      </c>
      <c r="L11" s="87" t="str">
        <f>IFERROR(VLOOKUP(D11,DB!A:I,9,0),"")</f>
        <v>Latis</v>
      </c>
    </row>
    <row r="12" spans="1:16" ht="15" customHeight="1">
      <c r="A12" s="107" t="s">
        <v>39129</v>
      </c>
      <c r="B12" s="107" t="str">
        <f>IFERROR(VLOOKUP(D12,DB!A:K,11,0),"")</f>
        <v>R4</v>
      </c>
      <c r="C12" s="89">
        <v>1</v>
      </c>
      <c r="D12" s="87" t="s">
        <v>37399</v>
      </c>
      <c r="E12" s="90" t="s">
        <v>39106</v>
      </c>
      <c r="F12" s="91"/>
      <c r="G12" s="92">
        <f t="shared" ca="1" si="1"/>
        <v>46000.99690914352</v>
      </c>
      <c r="H12" s="91">
        <v>46000.444444444445</v>
      </c>
      <c r="I12" s="107" t="str">
        <f>IFERROR(VLOOKUP(D12,DB!A:F,6,0),"")</f>
        <v>SCECO</v>
      </c>
      <c r="J12" s="107" t="str">
        <f>IFERROR(VLOOKUP(D12,DB!A:G,7,0),"")</f>
        <v>Vandalized+Vandalized</v>
      </c>
      <c r="K12" s="93" t="s">
        <v>39134</v>
      </c>
      <c r="L12" s="87" t="str">
        <f>IFERROR(VLOOKUP(D12,DB!A:I,9,0),"")</f>
        <v>Latis</v>
      </c>
    </row>
    <row r="13" spans="1:16" ht="15" customHeight="1">
      <c r="A13" s="107" t="s">
        <v>39129</v>
      </c>
      <c r="B13" s="107" t="str">
        <f>IFERROR(VLOOKUP(D13,DB!A:K,11,0),"")</f>
        <v>R4</v>
      </c>
      <c r="C13" s="89">
        <v>1</v>
      </c>
      <c r="D13" s="87" t="s">
        <v>35950</v>
      </c>
      <c r="E13" s="90" t="s">
        <v>39106</v>
      </c>
      <c r="F13" s="91"/>
      <c r="G13" s="92">
        <f t="shared" ca="1" si="1"/>
        <v>46000.99690914352</v>
      </c>
      <c r="H13" s="91">
        <v>46000.472222222219</v>
      </c>
      <c r="I13" s="107" t="str">
        <f>IFERROR(VLOOKUP(D13,DB!A:F,6,0),"")</f>
        <v>SCECO</v>
      </c>
      <c r="J13" s="107" t="str">
        <f>IFERROR(VLOOKUP(D13,DB!A:G,7,0),"")</f>
        <v>Dead</v>
      </c>
      <c r="K13" s="93" t="s">
        <v>39134</v>
      </c>
      <c r="L13" s="87" t="str">
        <f>IFERROR(VLOOKUP(D13,DB!A:I,9,0),"")</f>
        <v>Latis</v>
      </c>
    </row>
    <row r="14" spans="1:16" ht="15" customHeight="1">
      <c r="A14" s="107" t="s">
        <v>39129</v>
      </c>
      <c r="B14" s="107" t="str">
        <f>IFERROR(VLOOKUP(D14,DB!A:K,11,0),"")</f>
        <v>R4</v>
      </c>
      <c r="C14" s="89">
        <v>1</v>
      </c>
      <c r="D14" s="87" t="s">
        <v>36539</v>
      </c>
      <c r="E14" s="90" t="s">
        <v>39106</v>
      </c>
      <c r="F14" s="91"/>
      <c r="G14" s="92">
        <f t="shared" ca="1" si="1"/>
        <v>46000.99690914352</v>
      </c>
      <c r="H14" s="91">
        <v>46000.68472222222</v>
      </c>
      <c r="I14" s="107" t="str">
        <f>IFERROR(VLOOKUP(D14,DB!A:F,6,0),"")</f>
        <v>Generator-SG</v>
      </c>
      <c r="J14" s="107" t="str">
        <f>IFERROR(VLOOKUP(D14,DB!A:G,7,0),"")</f>
        <v>NA</v>
      </c>
      <c r="K14" s="93" t="s">
        <v>39135</v>
      </c>
      <c r="L14" s="87" t="str">
        <f>IFERROR(VLOOKUP(D14,DB!A:I,9,0),"")</f>
        <v>Latis</v>
      </c>
    </row>
    <row r="15" spans="1:16" ht="15" customHeight="1">
      <c r="A15" s="107"/>
      <c r="B15" s="107" t="str">
        <f>IFERROR(VLOOKUP(D15,DB!A:K,11,0),"")</f>
        <v/>
      </c>
      <c r="C15" s="89"/>
      <c r="D15" s="87"/>
      <c r="E15" s="90"/>
      <c r="F15" s="91"/>
      <c r="G15" s="92">
        <f t="shared" ca="1" si="1"/>
        <v>46000.99690914352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46000.99690914352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46000.99690914352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46000.99690914352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46000.99690914352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46000.99690914352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46000.99690914352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46000.99690914352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46000.99690914352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46000.99690914352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46000.99690914352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46000.99690914352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46000.99690914352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46000.99690914352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46000.99690914352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46000.99690914352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46000.99690914352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46000.99690914352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46000.99690914352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46000.99690914352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46000.99690914352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46000.99690914352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46000.99690914352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46000.99690914352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46000.99690914352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46000.99690914352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46000.99690914352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46000.99690914352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46000.99690914352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46000.99690914352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46000.99690914352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46000.99690914352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46000.99690914352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46000.99690914352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46000.99690914352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46000.99690914352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46000.99690914352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46000.99690914352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46000.99690914352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46000.99690914352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46000.99690914352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46000.99690914352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46000.99690914352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46000.99690914352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46000.99690914352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46000.99690914352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46000.99690914352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46000.99690914352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46000.99690914352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46000.99690914352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46000.99690914352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46000.99690914352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46000.99690914352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46000.99690914352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46000.99690914352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46000.99690914352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46000.99690914352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46000.99690914352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46000.99690914352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46000.99690914352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46000.99690914352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46000.99690914352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46000.99690914352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46000.99690914352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46000.99690914352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46000.99690914352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46000.99690914352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46000.99690914352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46000.99690914352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46000.99690914352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46000.99690914352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46000.99690914352</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109.16484895833128</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74.808031828702951</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52.335798032407183</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19.623610532406019</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3.8894207175908377</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46000.99690914352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46000.99690914352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46000.99690914352</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46000.99690914352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46000.99690914352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46000.99690914352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46000.99690914352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46000.99690914352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46000.99690914352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46000.99690914352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46000.99690914352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46000.99690914352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46000.99690914352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46000.99690914352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46000.99690914352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46000.99690914352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46000.99690914352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46000.99690914352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46000.99690914352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46000.99690914352</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10" ca="1" si="0">IFERROR(NOW()-F2,"-")</f>
        <v>0.18835590277740266</v>
      </c>
      <c r="H2" s="117">
        <v>46000.762835648151</v>
      </c>
      <c r="I2" s="115" t="str">
        <f>IFERROR(VLOOKUP(D2,DB!A:F,6,0),"")</f>
        <v>SCECO</v>
      </c>
      <c r="J2" s="115" t="str">
        <f>IFERROR(VLOOKUP(D2,DB!A:G,7,0),"")</f>
        <v>Dead</v>
      </c>
      <c r="K2" s="118" t="s">
        <v>39148</v>
      </c>
      <c r="L2" s="133" t="str">
        <f>IFERROR(VLOOKUP(D2,DB!A:I,9,0),"")</f>
        <v>Latis</v>
      </c>
    </row>
    <row r="3" spans="1:16382" ht="31.5" customHeight="1">
      <c r="A3" s="114"/>
      <c r="B3" s="115" t="str">
        <f>IFERROR(VLOOKUP(D3,DB!A:K,11,0),"")</f>
        <v/>
      </c>
      <c r="C3" s="116"/>
      <c r="D3" s="115"/>
      <c r="E3" s="138"/>
      <c r="F3" s="117"/>
      <c r="G3" s="72">
        <f t="shared" ca="1" si="0"/>
        <v>46000.99690914352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46000.99690914352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46000.99690914352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46000.99690914352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46000.99690914352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46000.99690914352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46000.99690914352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46000.99690914352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46000.99690914352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46000.99690914352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46000.99690914352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46000.99690914352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46000.99690914352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46000.99690914352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46000.99690914352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46000.99690914352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46000.99690914352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46000.99690914352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46000.99690914352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46000.99690914352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46000.99690914352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46000.99690914352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46000.99690914352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46000.99690914352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46000.99690914352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46000.99690914352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46000.99690914352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46000.99690914352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46000.99690914352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46000.99690914352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46000.99690914352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46000.99690914352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46000.99690914352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46000.99690914352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46000.99690914352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46000.99690914352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46000.99690914352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46000.99690914352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46000.99690914352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46000.99690914352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46000.99690914352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46000.99690914352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46000.99690914352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46000.99690914352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46000.99690914352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46000.99690914352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46000.99690914352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46000.99690914352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46000.99690914352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46000.99690914352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46000.99690914352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46000.99690914352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46000.99690914352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46000.99690914352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46000.99690914352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46000.99690914352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46000.99690914352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46000.99690914352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46000.99690914352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46000.99690914352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46000.99690914352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46000.99690914352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46000.99690914352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46000.99690914352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46000.99690914352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46000.99690914352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46000.99690914352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46000.99690914352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46000.99690914352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46000.99690914352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46000.99690914352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46000.99690914352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46000.99690914352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46000.99690914352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46000.99690914352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46000.99690914352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46000.99690914352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46000.99690914352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46000.99690914352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46000.99690914352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46000.99690914352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46000.99690914352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46000.99690914352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46000.99690914352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46000.99690914352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46000.99690914352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46000.99690914352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46000.99690914352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46000.99690914352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46000.99690914352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46000.99690914352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46000.99690914352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46000.99690914352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46000.99690914352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46000.99690914352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46000.99690914352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46000.99690914352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46000.99690914352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46000.99690914352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46000.99690914352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46000.99690914352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46000.99690914352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46000.99690914352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46000.99690914352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46000.99690914352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46000.99690914352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46000.99690914352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46000.99690914352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46000.99690914352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46000.99690914352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46000.99690914352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46000.99690914352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46000.99690914352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46000.99690914352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46000.99690914352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46000.99690914352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46000.99690914352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46000.99690914352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46000.99690914352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46000.99690914352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46000.99690914352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46000.99690914352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46000.99690914352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46000.99690914352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46000.99690914352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46000.99690914352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46000.99690914352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46000.99690914352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46000.99690914352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46000.99690914352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46000.99690914352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46000.99690914352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46000.99690914352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46000.99690914352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46000.99690914352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46000.99690914352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46000.99690914352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46000.99690914352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46000.99690914352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46000.99690914352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46000.99690914352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46000.99690914352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46000.99690914352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46000.99690914352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46000.99690914352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46000.99690914352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46000.99690914352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46000.99690914352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46000.99690914352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46000.99690914352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46000.99690914352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46000.99690914352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46000.99690914352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46000.99690914352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46000.99690914352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46000.99690914352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46000.99690914352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46000.99690914352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46000.99690914352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46000.99690914352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46000.99690914352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46000.99690914352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46000.99690914352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46000.99690914352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46000.99690914352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46000.99690914352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46000.99690914352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46000.99690914352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46000.99690914352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46000.99690914352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46000.99690914352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46000.99690914352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46000.99690914352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46000.99690914352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46000.99690914352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46000.99690914352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46000.99690914352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46000.99690914352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46000.99690914352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46000.99690914352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46000.99690914352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46000.99690914352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46000.99690914352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46000.99690914352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46000.99690914352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46000.99690914352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46000.99690914352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46000.99690914352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46000.99690914352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46000.99690914352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46000.99690914352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46000.99690914352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46000.99690914352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46000.99690914352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46000.99690914352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46000.99690914352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46000.99690914352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46000.99690914352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46000.99690914352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46000.99690914352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46000.99690914352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46000.99690914352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46000.99690914352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46000.99690914352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46000.99690914352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46000.99690914352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46000.99690914352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46000.99690914352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46000.99690914352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46000.99690914352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46000.99690914352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46000.99690914352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46000.99690914352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46000.99690914352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46000.99690914352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46000.99690914352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46000.99690914352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46000.99690914352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46000.99690914352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46000.99690914352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46000.99690914352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46000.99690914352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46000.99690914352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46000.99690914352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46000.99690914352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46000.99690914352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46000.99690914352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46000.99690914352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46000.99690914352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46000.99690914352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46000.99690914352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46000.99690914352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46000.99690914352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46000.99690914352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46000.99690914352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46000.99690914352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46000.99690914352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46000.99690914352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46000.99690914352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46000.99690914352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46000.99690914352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46000.99690914352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46000.99690914352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46000.99690914352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46000.99690914352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46000.99690914352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46000.99690914352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46000.99690914352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46000.99690914352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46000.99690914352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46000.99690914352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46000.99690914352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46000.99690914352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46000.99690914352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46000.99690914352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46000.99690914352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46000.99690914352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46000.99690914352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46000.99690914352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46000.99690914352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46000.99690914352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46000.99690914352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46000.99690914352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46000.99690914352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46000.99690914352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46000.99690914352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46000.99690914352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46000.99690914352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46000.99690914352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46000.99690914352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46000.99690914352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46000.99690914352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46000.99690914352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46000.99690914352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46000.99690914352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46000.99690914352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46000.99690914352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46000.99690914352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46000.99690914352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46000.99690914352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46000.99690914352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46000.99690914352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46000.99690914352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46000.99690914352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46000.99690914352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46000.99690914352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46000.99690914352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46000.99690914352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46000.99690914352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46000.99690914352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46000.99690914352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46000.99690914352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46000.99690914352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46000.99690914352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46000.99690914352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46000.99690914352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46000.99690914352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46000.99690914352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46000.99690914352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46000.99690914352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46000.99690914352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46000.99690914352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46000.99690914352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46000.99690914352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46000.99690914352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46000.99690914352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46000.99690914352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46000.99690914352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46000.99690914352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46000.99690914352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46000.99690914352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46000.99690914352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46000.99690914352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46000.99690914352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46000.99690914352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46000.99690914352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46000.99690914352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46000.99690914352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46000.99690914352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46000.99690914352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46000.99690914352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46000.99690914352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46000.99690914352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46000.99690914352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46000.99690914352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46000.99690914352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46000.99690914352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46000.99690914352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46000.99690914352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46000.99690914352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46000.99690914352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46000.99690914352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46000.99690914352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46000.99690914352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46000.99690914352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46000.99690914352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46000.99690914352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46000.99690914352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46000.99690914352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46000.99690914352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46000.99690914352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46000.99690914352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46000.99690914352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46000.99690914352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46000.99690914352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46000.99690914352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46000.99690914352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46000.99690914352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46000.99690914352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46000.99690914352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46000.99690914352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46000.99690914352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46000.99690914352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46000.99690914352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46000.99690914352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46000.99690914352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46000.99690914352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46000.99690914352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46000.99690914352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46000.99690914352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46000.99690914352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46000.99690914352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46000.99690914352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46000.99690914352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46000.99690914352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46000.99690914352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46000.99690914352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46000.99690914352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46000.99690914352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46000.99690914352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46000.99690914352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46000.99690914352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46000.99690914352</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46000.99690914352</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2025-12-09T20:56:10Z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