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135" documentId="120_S{2AC9BD13-BADA-5192-A53E-5A8FF88502F6}" xr6:coauthVersionLast="47" xr6:coauthVersionMax="47" xr10:uidLastSave="{705E18B9-21A3-451E-BF59-C84B156D654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5" i="5"/>
  <c r="J20" i="4"/>
  <c r="J15" i="4"/>
  <c r="B3" i="4"/>
  <c r="G3" i="4"/>
  <c r="I3" i="4"/>
  <c r="J3" i="4"/>
  <c r="L3" i="4"/>
  <c r="B4" i="4"/>
  <c r="G4" i="4"/>
  <c r="I4" i="4"/>
  <c r="J4" i="4"/>
  <c r="L4" i="4"/>
  <c r="B5" i="4"/>
  <c r="G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L15" i="4"/>
  <c r="B16" i="4"/>
  <c r="G16" i="4"/>
  <c r="I16" i="4"/>
  <c r="J16" i="4"/>
  <c r="L16" i="4"/>
  <c r="B17" i="4"/>
  <c r="G17" i="4"/>
  <c r="I17" i="4"/>
  <c r="J17" i="4"/>
  <c r="L17" i="4"/>
  <c r="B18" i="4"/>
  <c r="G18" i="4"/>
  <c r="I18" i="4"/>
  <c r="J18" i="4"/>
  <c r="L18" i="4"/>
  <c r="B19" i="4"/>
  <c r="G19" i="4"/>
  <c r="I19" i="4"/>
  <c r="J19" i="4"/>
  <c r="L19" i="4"/>
  <c r="B20" i="4"/>
  <c r="G20" i="4"/>
  <c r="I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4" i="1"/>
  <c r="G4" i="1"/>
  <c r="I4" i="1"/>
  <c r="J4" i="1"/>
  <c r="L4"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<sst xmlns="http://schemas.openxmlformats.org/spreadsheetml/2006/main" count="180320" uniqueCount="39140">
  <si>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</si>
  <si>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</si>
  <si>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</si>
  <si>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</si>
  <si>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</si>
  <si>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</si>
  <si>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</si>
  <si>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</si>
  <si>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</si>
  <si>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</si>
  <si>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</si>
  <si>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</si>
  <si>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</si>
  <si>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</si>
  <si>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</si>
  <si>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</si>
  <si>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</si>
  <si>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</si>
  <si>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</si>
  <si>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</si>
  <si>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</si>
  <si>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</si>
  <si>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</si>
  <si>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</si>
  <si>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</si>
  <si>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</si>
  <si>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</si>
  <si>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</si>
  <si>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</si>
  <si>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</si>
  <si>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</si>
  <si>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</si>
  <si>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</si>
  <si>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</si>
  <si>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</si>
  <si>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</si>
  <si>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</si>
  <si>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</si>
  <si>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</si>
  <si>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</si>
  <si>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</si>
  <si>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</si>
  <si>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</si>
  <si>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</si>
  <si>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</si>
  <si>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</si>
  <si>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</si>
  <si>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</si>
  <si>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</si>
  <si>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</si>
  <si>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</si>
  <si>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</si>
  <si>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</si>
  <si>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</si>
  <si>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</si>
  <si>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</si>
  <si>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</si>
  <si>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</si>
  <si>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</si>
  <si>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</si>
  <si>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</si>
  <si>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</si>
  <si>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</si>
  <si>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</si>
  <si>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</si>
  <si>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</si>
  <si>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</si>
  <si>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</si>
  <si>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</si>
  <si>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</si>
  <si>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</si>
  <si>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</si>
  <si>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</si>
  <si>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</si>
  <si>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</si>
  <si>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</si>
  <si>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</si>
  <si>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</si>
  <si>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</si>
  <si>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</si>
  <si>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</si>
  <si>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</si>
  <si>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</si>
  <si>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</si>
  <si>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</si>
  <si>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</si>
  <si>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</si>
  <si>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</si>
  <si>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</si>
  <si>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</si>
  <si>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</si>
  <si>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</si>
  <si>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</si>
  <si>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</si>
  <si>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</si>
  <si>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</si>
  <si>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</si>
  <si>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</si>
  <si>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</si>
  <si>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</si>
  <si>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</si>
  <si>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</si>
  <si>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</si>
  <si>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</si>
  <si>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</si>
  <si>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</si>
  <si>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</si>
  <si>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</si>
  <si>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</si>
  <si>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</si>
  <si>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</si>
  <si>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</si>
  <si>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</si>
  <si>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</si>
  <si>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</si>
  <si>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</si>
  <si>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</si>
  <si>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</si>
  <si>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</si>
  <si>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</si>
  <si>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</si>
  <si>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</si>
  <si>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</si>
  <si>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</si>
  <si>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</si>
  <si>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</si>
  <si>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</si>
  <si>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</si>
  <si>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</si>
  <si>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</si>
  <si>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</si>
  <si>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</si>
  <si>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</si>
  <si>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</si>
  <si>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</si>
  <si>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</si>
  <si>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</si>
  <si>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</si>
  <si>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</si>
  <si>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</si>
  <si>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</si>
  <si>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</si>
  <si>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</si>
  <si>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</si>
  <si>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</si>
  <si>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</si>
  <si>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</si>
  <si>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</si>
  <si>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</si>
  <si>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</si>
  <si>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</si>
  <si>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</si>
  <si>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</si>
  <si>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</si>
  <si>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</si>
  <si>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</si>
  <si>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</si>
  <si>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</si>
  <si>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</si>
  <si>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</si>
  <si>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</si>
  <si>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</si>
  <si>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</si>
  <si>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</si>
  <si>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</si>
  <si>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</si>
  <si>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</si>
  <si>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</si>
  <si>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</si>
  <si>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</si>
  <si>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</si>
  <si>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</si>
  <si>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</si>
  <si>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</si>
  <si>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</si>
  <si>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</si>
  <si>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</si>
  <si>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</si>
  <si>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</si>
  <si>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</si>
  <si>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</si>
  <si>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</si>
  <si>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</si>
  <si>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</si>
  <si>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</si>
  <si>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</si>
  <si>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</si>
  <si>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</si>
  <si>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</si>
  <si>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</si>
  <si>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</si>
  <si>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</si>
  <si>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</si>
  <si>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</si>
  <si>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</si>
  <si>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</si>
  <si>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</si>
  <si>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</si>
  <si>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</si>
  <si>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</si>
  <si>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</si>
  <si>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</si>
  <si>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</si>
  <si>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</si>
  <si>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</si>
  <si>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</si>
  <si>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</si>
  <si>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</si>
  <si>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</si>
  <si>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</si>
  <si>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</si>
  <si>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</si>
  <si>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</si>
  <si>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</si>
  <si>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</si>
  <si>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</si>
  <si>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</si>
  <si>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</si>
  <si>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</si>
  <si>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</si>
  <si>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</si>
  <si>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</si>
  <si>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</si>
  <si>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</si>
  <si>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</si>
  <si>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</si>
  <si>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</si>
  <si>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</si>
  <si>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</si>
  <si>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</si>
  <si>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</si>
  <si>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</si>
  <si>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</si>
  <si>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</si>
  <si>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</si>
  <si>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</si>
  <si>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</si>
  <si>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</si>
  <si>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</si>
  <si>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</si>
  <si>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</si>
  <si>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</si>
  <si>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</si>
  <si>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</si>
  <si>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</si>
  <si>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</si>
  <si>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</si>
  <si>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</si>
  <si>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</si>
  <si>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</si>
  <si>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</si>
  <si>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</si>
  <si>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</si>
  <si>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</si>
  <si>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</si>
  <si>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</si>
  <si>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</si>
  <si>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</si>
  <si>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</si>
  <si>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</si>
  <si>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</si>
  <si>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</si>
  <si>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</si>
  <si>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</si>
  <si>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</si>
  <si>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</si>
  <si>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</si>
  <si>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</si>
  <si>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</si>
  <si>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</si>
  <si>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</si>
  <si>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</si>
  <si>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</si>
  <si>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</si>
  <si>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</si>
  <si>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</si>
  <si>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</si>
  <si>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</si>
  <si>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</si>
  <si>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</si>
  <si>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</si>
  <si>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</si>
  <si>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</si>
  <si>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</si>
  <si>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</si>
  <si>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</si>
  <si>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</si>
  <si>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</si>
  <si>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</si>
  <si>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</si>
  <si>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</si>
  <si>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</si>
  <si>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</si>
  <si>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</si>
  <si>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</si>
  <si>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</si>
  <si>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</si>
  <si>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</si>
  <si>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</si>
  <si>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</si>
  <si>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</si>
  <si>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</si>
  <si>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</si>
  <si>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</si>
  <si>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</si>
  <si>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</si>
  <si>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</si>
  <si>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</si>
  <si>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</si>
  <si>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</si>
  <si>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</si>
  <si>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</si>
  <si>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</si>
  <si>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</si>
  <si>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</si>
  <si>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</si>
  <si>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</si>
  <si>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</si>
  <si>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</si>
  <si>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</si>
  <si>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</si>
  <si>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</si>
  <si>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</si>
  <si>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</si>
  <si>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</si>
  <si>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</si>
  <si>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</si>
  <si>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</si>
  <si>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</si>
  <si>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</si>
  <si>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</si>
  <si>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</si>
  <si>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</si>
  <si>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</si>
  <si>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</si>
  <si>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</si>
  <si>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</si>
  <si>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</si>
  <si>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</si>
  <si>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</si>
  <si>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</si>
  <si>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</si>
  <si>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</si>
  <si>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</si>
  <si>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</si>
  <si>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</si>
  <si>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</si>
  <si>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</si>
  <si>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</si>
  <si>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</si>
  <si>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</si>
  <si>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</si>
  <si>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</si>
  <si>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</si>
  <si>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</si>
  <si>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</si>
  <si>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</si>
  <si>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</si>
  <si>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</si>
  <si>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</si>
  <si>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</si>
  <si>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</si>
  <si>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</si>
  <si>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</si>
  <si>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</si>
  <si>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</si>
  <si>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</si>
  <si>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</si>
  <si>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</si>
  <si>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</si>
  <si>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</si>
  <si>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</si>
  <si>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</si>
  <si>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</si>
  <si>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</si>
  <si>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</si>
  <si>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</si>
  <si>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</si>
  <si>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</si>
  <si>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</si>
  <si>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</si>
  <si>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</si>
  <si>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</si>
  <si>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</si>
  <si>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</si>
  <si>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</si>
  <si>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</si>
  <si>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</si>
  <si>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</si>
  <si>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</si>
  <si>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</si>
  <si>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</si>
  <si>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</si>
  <si>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</si>
  <si>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</si>
  <si>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</si>
  <si>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</si>
  <si>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</si>
  <si>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</si>
  <si>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</si>
  <si>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</si>
  <si>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</si>
  <si>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</si>
  <si>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</si>
  <si>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</si>
  <si>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</si>
  <si>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</si>
  <si>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</si>
  <si>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</si>
  <si>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</si>
  <si>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</si>
  <si>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</si>
  <si>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</si>
  <si>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</si>
  <si>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</si>
  <si>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</si>
  <si>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</si>
  <si>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</si>
  <si>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</si>
  <si>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</si>
  <si>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</si>
  <si>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</si>
  <si>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</si>
  <si>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</si>
  <si>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</si>
  <si>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</si>
  <si>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</si>
  <si>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</si>
  <si>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</si>
  <si>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</si>
  <si>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</si>
  <si>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</si>
  <si>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</si>
  <si>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</si>
  <si>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</si>
  <si>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</si>
  <si>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</si>
  <si>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</si>
  <si>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</si>
  <si>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</si>
  <si>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</si>
  <si>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</si>
  <si>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</si>
  <si>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</si>
  <si>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</si>
  <si>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</si>
  <si>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</si>
  <si>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</si>
  <si>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</si>
  <si>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</si>
  <si>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</si>
  <si>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</si>
  <si>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</si>
  <si>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</si>
  <si>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</si>
  <si>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</si>
  <si>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</si>
  <si>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</si>
  <si>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</si>
  <si>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</si>
  <si>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</si>
  <si>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</si>
  <si>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</si>
  <si>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</si>
  <si>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</si>
  <si>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</si>
  <si>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</si>
  <si>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</si>
  <si>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</si>
  <si>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</si>
  <si>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</si>
  <si>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</si>
  <si>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</si>
  <si>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</si>
  <si>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</si>
  <si>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</si>
  <si>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</si>
  <si>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</si>
  <si>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</si>
  <si>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</si>
  <si>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</si>
  <si>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</si>
  <si>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</si>
  <si>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</si>
  <si>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</si>
  <si>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</si>
  <si>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</si>
  <si>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</si>
  <si>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</si>
  <si>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</si>
  <si>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</si>
  <si>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</si>
  <si>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</si>
  <si>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</si>
  <si>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</si>
  <si>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</si>
  <si>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</si>
  <si>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</si>
  <si>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</si>
  <si>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</si>
  <si>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</si>
  <si>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</si>
  <si>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</si>
  <si>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</si>
  <si>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</si>
  <si>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</si>
  <si>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</si>
  <si>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</si>
  <si>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</si>
  <si>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</si>
  <si>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</si>
  <si>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</si>
  <si>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</si>
  <si>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</si>
  <si>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</si>
  <si>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</si>
  <si>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</si>
  <si>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</si>
  <si>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</si>
  <si>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</si>
  <si>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</si>
  <si>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</si>
  <si>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</si>
  <si>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</si>
  <si>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</si>
  <si>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</si>
  <si>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</si>
  <si>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</si>
  <si>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</si>
  <si>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</si>
  <si>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</si>
  <si>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</si>
  <si>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</si>
  <si>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</si>
  <si>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</si>
  <si>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</si>
  <si>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</si>
  <si>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</si>
  <si>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</si>
  <si>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</si>
  <si>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</si>
  <si>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</si>
  <si>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</si>
  <si>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</si>
  <si>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</si>
  <si>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</si>
  <si>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</si>
  <si>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</si>
  <si>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</si>
  <si>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</si>
  <si>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</si>
  <si>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</si>
  <si>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</si>
  <si>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</si>
  <si>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</si>
  <si>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</si>
  <si>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</si>
  <si>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</si>
  <si>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</si>
  <si>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</si>
  <si>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</si>
  <si>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</si>
  <si>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</si>
  <si>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</si>
  <si>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</si>
  <si>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</si>
  <si>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</si>
  <si>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</si>
  <si>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</si>
  <si>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</si>
  <si>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</si>
  <si>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</si>
  <si>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</si>
  <si>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</si>
  <si>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</si>
  <si>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</si>
  <si>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</si>
  <si>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</si>
  <si>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</si>
  <si>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</si>
  <si>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</si>
  <si>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</si>
  <si>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</si>
  <si>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</si>
  <si>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</si>
  <si>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</si>
  <si>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</si>
  <si>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</si>
  <si>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</si>
  <si>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</si>
  <si>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</si>
  <si>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</si>
  <si>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</si>
  <si>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</si>
  <si>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</si>
  <si>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</si>
  <si>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</si>
  <si>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</si>
  <si>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</si>
  <si>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</si>
  <si>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</si>
  <si>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</si>
  <si>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</si>
  <si>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</si>
  <si>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</si>
  <si>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</si>
  <si>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</si>
  <si>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</si>
  <si>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</si>
  <si>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</si>
  <si>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</si>
  <si>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</si>
  <si>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</si>
  <si>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</si>
  <si>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</si>
  <si>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</si>
  <si>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</si>
  <si>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</si>
  <si>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</si>
  <si>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</si>
  <si>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</si>
  <si>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</si>
  <si>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</si>
  <si>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</si>
  <si>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</si>
  <si>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</si>
  <si>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</si>
  <si>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</si>
  <si>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</si>
  <si>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</si>
  <si>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</si>
  <si>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</si>
  <si>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</si>
  <si>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</si>
  <si>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</si>
  <si>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</si>
  <si>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</si>
  <si>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</si>
  <si>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</si>
  <si>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</si>
  <si>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</si>
  <si>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</si>
  <si>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</si>
  <si>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</si>
  <si>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</si>
  <si>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</si>
  <si>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</si>
  <si>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</si>
  <si>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</si>
  <si>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</si>
  <si>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</si>
  <si>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</si>
  <si>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</si>
  <si>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</si>
  <si>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</si>
  <si>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</si>
  <si>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</si>
  <si>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</si>
  <si>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</si>
  <si>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</si>
  <si>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</si>
  <si>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</si>
  <si>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</si>
  <si>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</si>
  <si>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</si>
  <si>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</si>
  <si>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</si>
  <si>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</si>
  <si>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</si>
  <si>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</si>
  <si>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</si>
  <si>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</si>
  <si>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</si>
  <si>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</si>
  <si>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</si>
  <si>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</si>
  <si>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</si>
  <si>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</si>
  <si>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</si>
  <si>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</si>
  <si>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</si>
  <si>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</si>
  <si>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</si>
  <si>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</si>
  <si>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</si>
  <si>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</si>
  <si>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</si>
  <si>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</si>
  <si>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</si>
  <si>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</si>
  <si>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</si>
  <si>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</si>
  <si>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</si>
  <si>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</si>
  <si>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</si>
  <si>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</si>
  <si>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</si>
  <si>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</si>
  <si>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</si>
  <si>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</si>
  <si>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</si>
  <si>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</si>
  <si>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</si>
  <si>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</si>
  <si>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</si>
  <si>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</si>
  <si>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</si>
  <si>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</si>
  <si>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</si>
  <si>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</si>
  <si>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</si>
  <si>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</si>
  <si>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</si>
  <si>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</si>
  <si>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</si>
  <si>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</si>
  <si>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</si>
  <si>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</si>
  <si>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</si>
  <si>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</si>
  <si>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</si>
  <si>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</si>
  <si>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</si>
  <si>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</si>
  <si>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</si>
  <si>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</si>
  <si>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</si>
  <si>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</si>
  <si>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</si>
  <si>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</si>
  <si>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</si>
  <si>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</si>
  <si>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</si>
  <si>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</si>
  <si>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</si>
  <si>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</si>
  <si>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</si>
  <si>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</si>
  <si>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</si>
  <si>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</si>
  <si>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</si>
  <si>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</si>
  <si>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</si>
  <si>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</si>
  <si>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</si>
  <si>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</si>
  <si>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</si>
  <si>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</si>
  <si>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</si>
  <si>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</si>
  <si>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</si>
  <si>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</si>
  <si>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</si>
  <si>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</si>
  <si>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</si>
  <si>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</si>
  <si>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</si>
  <si>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</si>
  <si>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</si>
  <si>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</si>
  <si>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</si>
  <si>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</si>
  <si>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</si>
  <si>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</si>
  <si>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</si>
  <si>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</si>
  <si>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</si>
  <si>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</si>
  <si>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</si>
  <si>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</si>
  <si>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</si>
  <si>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</si>
  <si>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</si>
  <si>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</si>
  <si>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</si>
  <si>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</si>
  <si>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</si>
  <si>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</si>
  <si>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</si>
  <si>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</si>
  <si>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</si>
  <si>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</si>
  <si>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</si>
  <si>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</si>
  <si>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</si>
  <si>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</si>
  <si>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</si>
  <si>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</si>
  <si>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</si>
  <si>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</si>
  <si>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</si>
  <si>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</si>
  <si>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</si>
  <si>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</si>
  <si>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</si>
  <si>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</si>
  <si>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</si>
  <si>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</si>
  <si>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</si>
  <si>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</si>
  <si>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</si>
  <si>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</si>
  <si>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</si>
  <si>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</si>
  <si>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</si>
  <si>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</si>
  <si>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</si>
  <si>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</si>
  <si>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</si>
  <si>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</si>
  <si>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</si>
  <si>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</si>
  <si>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</si>
  <si>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</si>
  <si>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</si>
  <si>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</si>
  <si>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</si>
  <si>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</si>
  <si>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</si>
  <si>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</si>
  <si>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</si>
  <si>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</si>
  <si>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</si>
  <si>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</si>
  <si>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</si>
  <si>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</si>
  <si>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</si>
  <si>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</si>
  <si>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</si>
  <si>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</si>
  <si>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</si>
  <si>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</si>
  <si>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</si>
  <si>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</si>
  <si>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</si>
  <si>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</si>
  <si>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</si>
  <si>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</si>
  <si>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</si>
  <si>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</si>
  <si>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</si>
  <si>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</si>
  <si>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</si>
  <si>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</si>
  <si>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</si>
  <si>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</si>
  <si>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</si>
  <si>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</si>
  <si>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</si>
  <si>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</si>
  <si>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</si>
  <si>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</si>
  <si>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</si>
  <si>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</si>
  <si>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</si>
  <si>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</si>
  <si>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</si>
  <si>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</si>
  <si>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</si>
  <si>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</si>
  <si>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</si>
  <si>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</si>
  <si>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</si>
  <si>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</si>
  <si>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</si>
  <si>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</si>
  <si>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</si>
  <si>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</si>
  <si>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</si>
  <si>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</si>
  <si>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</si>
  <si>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</si>
  <si>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</si>
  <si>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</si>
  <si>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</si>
  <si>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</si>
  <si>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</si>
  <si>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</si>
  <si>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</si>
  <si>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</si>
  <si>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</si>
  <si>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</si>
  <si>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</si>
  <si>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</si>
  <si>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</si>
  <si>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</si>
  <si>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</si>
  <si>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</si>
  <si>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</si>
  <si>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</si>
  <si>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</si>
  <si>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</si>
  <si>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</si>
  <si>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</si>
  <si>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</si>
  <si>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</si>
  <si>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</si>
  <si>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</si>
  <si>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</si>
  <si>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</si>
  <si>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</si>
  <si>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</si>
  <si>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</si>
  <si>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</si>
  <si>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</si>
  <si>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</si>
  <si>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</si>
  <si>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</si>
  <si>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</si>
  <si>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</si>
  <si>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</si>
  <si>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</si>
  <si>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</si>
  <si>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</si>
  <si>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</si>
  <si>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</si>
  <si>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</si>
  <si>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</si>
  <si>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</si>
  <si>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</si>
  <si>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</si>
  <si>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</si>
  <si>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</si>
  <si>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</si>
  <si>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</si>
  <si>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</si>
  <si>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</si>
  <si>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</si>
  <si>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</si>
  <si>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</si>
  <si>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</si>
  <si>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</si>
  <si>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</si>
  <si>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</si>
  <si>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</si>
  <si>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</si>
  <si>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</si>
  <si>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</si>
  <si>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</si>
  <si>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</si>
  <si>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</si>
  <si>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</si>
  <si>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</si>
  <si>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</si>
  <si>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</si>
  <si>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</si>
  <si>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</si>
  <si>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</si>
  <si>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</si>
  <si>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</si>
  <si>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</si>
  <si>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</si>
  <si>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</si>
  <si>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</si>
  <si>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</si>
  <si>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</si>
  <si>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</si>
  <si>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</si>
  <si>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</si>
  <si>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</si>
  <si>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</si>
  <si>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</si>
  <si>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</si>
  <si>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</si>
  <si>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</si>
  <si>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</si>
  <si>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</si>
  <si>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</si>
  <si>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</si>
  <si>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</si>
  <si>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</si>
  <si>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</si>
  <si>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</si>
  <si>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</si>
  <si>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</si>
  <si>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</si>
  <si>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</si>
  <si>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</si>
  <si>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</si>
  <si>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</si>
  <si>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</si>
  <si>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</si>
  <si>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</si>
  <si>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</si>
  <si>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</si>
  <si>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</si>
  <si>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</si>
  <si>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</si>
  <si>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</si>
  <si>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</si>
  <si>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</si>
  <si>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</si>
  <si>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</si>
  <si>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</si>
  <si>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</si>
  <si>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</si>
  <si>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</si>
  <si>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</si>
  <si>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</si>
  <si>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</si>
  <si>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</si>
  <si>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</si>
  <si>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</si>
  <si>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</si>
  <si>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</si>
  <si>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</si>
  <si>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</si>
  <si>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</si>
  <si>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</si>
  <si>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</si>
  <si>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</si>
  <si>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</si>
  <si>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</si>
  <si>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</si>
  <si>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</si>
  <si>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</si>
  <si>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</si>
  <si>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</si>
  <si>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</si>
  <si>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</si>
  <si>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</si>
  <si>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</si>
  <si>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</si>
  <si>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</si>
  <si>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</si>
  <si>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</si>
  <si>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</si>
  <si>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</si>
  <si>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</si>
  <si>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</si>
  <si>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</si>
  <si>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</si>
  <si>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</si>
  <si>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</si>
  <si>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</si>
  <si>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</si>
  <si>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</si>
  <si>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</si>
  <si>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</si>
  <si>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</si>
  <si>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</si>
  <si>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</si>
  <si>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</si>
  <si>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</si>
  <si>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</si>
  <si>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</si>
  <si>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</si>
  <si>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</si>
  <si>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</si>
  <si>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</si>
  <si>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</si>
  <si>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</si>
  <si>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</si>
  <si>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</si>
  <si>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</si>
  <si>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</si>
  <si>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</si>
  <si>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</si>
  <si>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</si>
  <si>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</si>
  <si>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</si>
  <si>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</si>
  <si>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</si>
  <si>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</si>
  <si>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</si>
  <si>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</si>
  <si>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</si>
  <si>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</si>
  <si>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</si>
  <si>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</si>
  <si>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</si>
  <si>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</si>
  <si>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</si>
  <si>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</si>
  <si>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</si>
  <si>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</si>
  <si>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</si>
  <si>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</si>
  <si>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</si>
  <si>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</si>
  <si>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</si>
  <si>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</si>
  <si>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</si>
  <si>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</si>
  <si>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</si>
  <si>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</si>
  <si>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</si>
  <si>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</si>
  <si>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</si>
  <si>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</si>
  <si>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</si>
  <si>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</si>
  <si>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</si>
  <si>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</si>
  <si>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</si>
  <si>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</si>
  <si>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</si>
  <si>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</si>
  <si>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</si>
  <si>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</si>
  <si>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</si>
  <si>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</si>
  <si>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</si>
  <si>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</si>
  <si>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</si>
  <si>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</si>
  <si>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</si>
  <si>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</si>
  <si>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</si>
  <si>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</si>
  <si>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</si>
  <si>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</si>
  <si>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</si>
  <si>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</si>
  <si>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</si>
  <si>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</si>
  <si>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</si>
  <si>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</si>
  <si>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</si>
  <si>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</si>
  <si>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</si>
  <si>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</si>
  <si>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</si>
  <si>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</si>
  <si>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</si>
  <si>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</si>
  <si>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</si>
  <si>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</si>
  <si>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</si>
  <si>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</si>
  <si>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</si>
  <si>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</si>
  <si>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</si>
  <si>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</si>
  <si>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</si>
  <si>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</si>
  <si>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</si>
  <si>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</si>
  <si>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</si>
  <si>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</si>
  <si>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</si>
  <si>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</si>
  <si>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</si>
  <si>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</si>
  <si>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</si>
  <si>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</si>
  <si>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</si>
  <si>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</si>
  <si>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</si>
  <si>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</si>
  <si>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</si>
  <si>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</si>
  <si>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</si>
  <si>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</si>
  <si>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</si>
  <si>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</si>
  <si>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</si>
  <si>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</si>
  <si>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</si>
  <si>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</si>
  <si>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</si>
  <si>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</si>
  <si>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</si>
  <si>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</si>
  <si>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</si>
  <si>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</si>
  <si>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</si>
  <si>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</si>
  <si>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</si>
  <si>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</si>
  <si>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</si>
  <si>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</si>
  <si>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</si>
  <si>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</si>
  <si>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</si>
  <si>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</si>
  <si>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</si>
  <si>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</si>
  <si>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</si>
  <si>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</si>
  <si>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</si>
  <si>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</si>
  <si>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</si>
  <si>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</si>
  <si>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</si>
  <si>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</si>
  <si>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</si>
  <si>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</si>
  <si>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</si>
  <si>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</si>
  <si>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</si>
  <si>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</si>
  <si>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</si>
  <si>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</si>
  <si>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</si>
  <si>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</si>
  <si>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</si>
  <si>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</si>
  <si>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</si>
  <si>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</si>
  <si>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</si>
  <si>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</si>
  <si>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</si>
  <si>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</si>
  <si>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</si>
  <si>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</si>
  <si>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</si>
  <si>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</si>
  <si>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</si>
  <si>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</si>
  <si>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</si>
  <si>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</si>
  <si>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</si>
  <si>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</si>
  <si>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</si>
  <si>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</si>
  <si>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</si>
  <si>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</si>
  <si>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</si>
  <si>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</si>
  <si>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</si>
  <si>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</si>
  <si>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</si>
  <si>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</si>
  <si>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</si>
  <si>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</si>
  <si>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</si>
  <si>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</si>
  <si>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</si>
  <si>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</si>
  <si>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</si>
  <si>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</si>
  <si>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</si>
  <si>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</si>
  <si>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</si>
  <si>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</si>
  <si>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</si>
  <si>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</si>
  <si>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</si>
  <si>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</si>
  <si>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</si>
  <si>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</si>
  <si>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</si>
  <si>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</si>
  <si>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</si>
  <si>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</si>
  <si>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</si>
  <si>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</si>
  <si>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</si>
  <si>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</si>
  <si>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</si>
  <si>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</si>
  <si>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</si>
  <si>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</si>
  <si>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</si>
  <si>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</si>
  <si>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</si>
  <si>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</si>
  <si>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</si>
  <si>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</si>
  <si>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</si>
  <si>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</si>
  <si>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</si>
  <si>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</si>
  <si>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</si>
  <si>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</si>
  <si>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</si>
  <si>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</si>
  <si>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</si>
  <si>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</si>
  <si>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</si>
  <si>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</si>
  <si>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</si>
  <si>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</si>
  <si>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</si>
  <si>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</si>
  <si>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</si>
  <si>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</si>
  <si>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</si>
  <si>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</si>
  <si>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</si>
  <si>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</si>
  <si>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</si>
  <si>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</si>
  <si>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</si>
  <si>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</si>
  <si>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</si>
  <si>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</si>
  <si>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</si>
  <si>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</si>
  <si>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</si>
  <si>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</si>
  <si>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</si>
  <si>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</si>
  <si>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</si>
  <si>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</si>
  <si>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</si>
  <si>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</si>
  <si>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</si>
  <si>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</si>
  <si>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</si>
  <si>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</si>
  <si>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</si>
  <si>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</si>
  <si>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</si>
  <si>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</si>
  <si>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</si>
  <si>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</si>
  <si>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</si>
  <si>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</si>
  <si>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</si>
  <si>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</si>
  <si>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</si>
  <si>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</si>
  <si>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</si>
  <si>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</si>
  <si>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</si>
  <si>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</si>
  <si>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</si>
  <si>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</si>
  <si>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</si>
  <si>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</si>
  <si>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</si>
  <si>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</si>
  <si>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</si>
  <si>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</si>
  <si>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</si>
  <si>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</si>
  <si>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</si>
  <si>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</si>
  <si>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</si>
  <si>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</si>
  <si>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</si>
  <si>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</si>
  <si>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</si>
  <si>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</si>
  <si>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</si>
  <si>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</si>
  <si>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</si>
  <si>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</si>
  <si>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</si>
  <si>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</si>
  <si>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</si>
  <si>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</si>
  <si>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</si>
  <si>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</si>
  <si>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</si>
  <si>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</si>
  <si>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</si>
  <si>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</si>
  <si>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</si>
  <si>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</si>
  <si>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</si>
  <si>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</si>
  <si>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</si>
  <si>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</si>
  <si>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</si>
  <si>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</si>
  <si>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</si>
  <si>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</si>
  <si>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</si>
  <si>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</si>
  <si>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</si>
  <si>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</si>
  <si>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</si>
  <si>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</si>
  <si>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</si>
  <si>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</si>
  <si>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</si>
  <si>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</si>
  <si>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</si>
  <si>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</si>
  <si>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</si>
  <si>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</si>
  <si>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</si>
  <si>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</si>
  <si>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</si>
  <si>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</si>
  <si>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</si>
  <si>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</si>
  <si>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</si>
  <si>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</si>
  <si>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</si>
  <si>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</si>
  <si>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</si>
  <si>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</si>
  <si>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</si>
  <si>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</si>
  <si>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</si>
  <si>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</si>
  <si>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</si>
  <si>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</si>
  <si>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</si>
  <si>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</si>
  <si>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</si>
  <si>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</si>
  <si>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</si>
  <si>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</si>
  <si>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</si>
  <si>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</si>
  <si>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</si>
  <si>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</si>
  <si>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</si>
  <si>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</si>
  <si>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</si>
  <si>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</si>
  <si>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</si>
  <si>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</si>
  <si>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</si>
  <si>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</si>
  <si>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</si>
  <si>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</si>
  <si>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</si>
  <si>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</si>
  <si>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</si>
  <si>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</si>
  <si>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</si>
  <si>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</si>
  <si>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</si>
  <si>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</si>
  <si>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</si>
  <si>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</si>
  <si>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</si>
  <si>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</si>
  <si>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</si>
  <si>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</si>
  <si>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</si>
  <si>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</si>
  <si>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</si>
  <si>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</si>
  <si>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</si>
  <si>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</si>
  <si>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</si>
  <si>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</si>
  <si>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</si>
  <si>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</si>
  <si>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</si>
  <si>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</si>
  <si>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</si>
  <si>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</si>
  <si>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</si>
  <si>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</si>
  <si>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</si>
  <si>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</si>
  <si>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</si>
  <si>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</si>
  <si>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</si>
  <si>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</si>
  <si>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</si>
  <si>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</si>
  <si>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</si>
  <si>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</si>
  <si>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</si>
  <si>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</si>
  <si>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</si>
  <si>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</si>
  <si>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</si>
  <si>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</si>
  <si>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</si>
  <si>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</si>
  <si>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</si>
  <si>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</si>
  <si>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</si>
  <si>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</si>
  <si>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</si>
  <si>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</si>
  <si>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</si>
  <si>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</si>
  <si>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</si>
  <si>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</si>
  <si>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</si>
  <si>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</si>
  <si>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</si>
  <si>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</si>
  <si>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</si>
  <si>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</si>
  <si>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</si>
  <si>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</si>
  <si>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</si>
  <si>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</si>
  <si>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</si>
  <si>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</si>
  <si>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</si>
  <si>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</si>
  <si>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</si>
  <si>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</si>
  <si>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</si>
  <si>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</si>
  <si>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</si>
  <si>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</si>
  <si>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</si>
  <si>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</si>
  <si>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</si>
  <si>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</si>
  <si>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</si>
  <si>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</si>
  <si>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</si>
  <si>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</si>
  <si>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</si>
  <si>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</si>
  <si>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</si>
  <si>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</si>
  <si>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</si>
  <si>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</si>
  <si>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</si>
  <si>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</si>
  <si>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</si>
  <si>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</si>
  <si>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</si>
  <si>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</si>
  <si>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</si>
  <si>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</si>
  <si>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</si>
  <si>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</si>
  <si>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</si>
  <si>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</si>
  <si>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</si>
  <si>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</si>
  <si>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</si>
  <si>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</si>
  <si>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</si>
  <si>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</si>
  <si>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</si>
  <si>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</si>
  <si>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</si>
  <si>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</si>
  <si>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</si>
  <si>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</si>
  <si>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</si>
  <si>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</si>
  <si>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</si>
  <si>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</si>
  <si>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</si>
  <si>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</si>
  <si>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</si>
  <si>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</si>
  <si>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</si>
  <si>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</si>
  <si>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</si>
  <si>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</si>
  <si>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</si>
  <si>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</si>
  <si>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</si>
  <si>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</si>
  <si>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</si>
  <si>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</si>
  <si>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</si>
  <si>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</si>
  <si>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</si>
  <si>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</si>
  <si>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</si>
  <si>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</si>
  <si>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</si>
  <si>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</si>
  <si>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</si>
  <si>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</si>
  <si>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</si>
  <si>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</si>
  <si>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</si>
  <si>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</si>
  <si>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</si>
  <si>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</si>
  <si>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</si>
  <si>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</si>
  <si>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</si>
  <si>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</si>
  <si>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</si>
  <si>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</si>
  <si>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</si>
  <si>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</si>
  <si>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</si>
  <si>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</si>
  <si>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</si>
  <si>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</si>
  <si>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</si>
  <si>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</si>
  <si>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</si>
  <si>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</si>
  <si>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</si>
  <si>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</si>
  <si>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</si>
  <si>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</si>
  <si>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</si>
  <si>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</si>
  <si>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</si>
  <si>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</si>
  <si>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</si>
  <si>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</si>
  <si>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</si>
  <si>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</si>
  <si>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</si>
  <si>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</si>
  <si>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</si>
  <si>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</si>
  <si>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</si>
  <si>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</si>
  <si>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</si>
  <si>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</si>
  <si>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</si>
  <si>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</si>
  <si>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</si>
  <si>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</si>
  <si>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</si>
  <si>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</si>
  <si>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</si>
  <si>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</si>
  <si>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</si>
  <si>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</si>
  <si>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</si>
  <si>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</si>
  <si>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</si>
  <si>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</si>
  <si>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</si>
  <si>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</si>
  <si>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</si>
  <si>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</si>
  <si>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</si>
  <si>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</si>
  <si>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</si>
  <si>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</si>
  <si>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</si>
  <si>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</si>
  <si>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</si>
  <si>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</si>
  <si>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</si>
  <si>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</si>
  <si>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</si>
  <si>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</si>
  <si>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</si>
  <si>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</si>
  <si>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</si>
  <si>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</si>
  <si>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</si>
  <si>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</si>
  <si>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</si>
  <si>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</si>
  <si>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</si>
  <si>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</si>
  <si>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</si>
  <si>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</si>
  <si>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</si>
  <si>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</si>
  <si>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</si>
  <si>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</si>
  <si>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</si>
  <si>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</si>
  <si>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</si>
  <si>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</si>
  <si>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</si>
  <si>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</si>
  <si>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</si>
  <si>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</si>
  <si>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</si>
  <si>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</si>
  <si>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</si>
  <si>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</si>
  <si>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</si>
  <si>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</si>
  <si>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</si>
  <si>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</si>
  <si>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</si>
  <si>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</si>
  <si>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</si>
  <si>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</si>
  <si>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</si>
  <si>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</si>
  <si>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</si>
  <si>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</si>
  <si>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</si>
  <si>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</si>
  <si>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</si>
  <si>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</si>
  <si>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</si>
  <si>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</si>
  <si>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</si>
  <si>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</si>
  <si>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</si>
  <si>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</si>
  <si>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</si>
  <si>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</si>
  <si>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</si>
  <si>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</si>
  <si>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</si>
  <si>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</si>
  <si>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</si>
  <si>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</si>
  <si>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</si>
  <si>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</si>
  <si>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</si>
  <si>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</si>
  <si>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</si>
  <si>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</si>
  <si>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</si>
  <si>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</si>
  <si>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</si>
  <si>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</si>
  <si>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</si>
  <si>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</si>
  <si>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</si>
  <si>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</si>
  <si>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</si>
  <si>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</si>
  <si>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</si>
  <si>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</si>
  <si>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</si>
  <si>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</si>
  <si>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</si>
  <si>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</si>
  <si>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</si>
  <si>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</si>
  <si>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</si>
  <si>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</si>
  <si>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</si>
  <si>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</si>
  <si>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</si>
  <si>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</si>
  <si>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</si>
  <si>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</si>
  <si>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</si>
  <si>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</si>
  <si>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</si>
  <si>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</si>
  <si>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</si>
  <si>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</si>
  <si>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</si>
  <si>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</si>
  <si>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</si>
  <si>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</si>
  <si>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</si>
  <si>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</si>
  <si>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</si>
  <si>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</si>
  <si>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</si>
  <si>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</si>
  <si>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</si>
  <si>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</si>
  <si>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</si>
  <si>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</si>
  <si>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</si>
  <si>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</si>
  <si>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</si>
  <si>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</si>
  <si>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</si>
  <si>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</si>
  <si>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</si>
  <si>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</si>
  <si>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</si>
  <si>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</si>
  <si>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</si>
  <si>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</si>
  <si>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</si>
  <si>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</si>
  <si>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</si>
  <si>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</si>
  <si>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</si>
  <si>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</si>
  <si>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</si>
  <si>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</si>
  <si>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</si>
  <si>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</si>
  <si>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</si>
  <si>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</si>
  <si>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</si>
  <si>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</si>
  <si>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</si>
  <si>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</si>
  <si>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</si>
  <si>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</si>
  <si>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</si>
  <si>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</si>
  <si>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</si>
  <si>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</si>
  <si>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</si>
  <si>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</si>
  <si>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</si>
  <si>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</si>
  <si>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</si>
  <si>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</si>
  <si>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</si>
  <si>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</si>
  <si>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</si>
  <si>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</si>
  <si>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</si>
  <si>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</si>
  <si>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</si>
  <si>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</si>
  <si>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</si>
  <si>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</si>
  <si>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</si>
  <si>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</si>
  <si>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</si>
  <si>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</si>
  <si>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</si>
  <si>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</si>
  <si>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</si>
  <si>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</si>
  <si>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</si>
  <si>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</si>
  <si>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</si>
  <si>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</si>
  <si>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</si>
  <si>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</si>
  <si>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</si>
  <si>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</si>
  <si>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</si>
  <si>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</si>
  <si>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</si>
  <si>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</si>
  <si>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</si>
  <si>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</si>
  <si>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</si>
  <si>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</si>
  <si>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</si>
  <si>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</si>
  <si>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</si>
  <si>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</si>
  <si>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</si>
  <si>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</si>
  <si>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</si>
  <si>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</si>
  <si>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</si>
  <si>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</si>
  <si>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</si>
  <si>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</si>
  <si>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</si>
  <si>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</si>
  <si>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</si>
  <si>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</si>
  <si>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</si>
  <si>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</si>
  <si>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</si>
  <si>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</si>
  <si>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</si>
  <si>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</si>
  <si>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</si>
  <si>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</si>
  <si>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</si>
  <si>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</si>
  <si>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</si>
  <si>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</si>
  <si>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</si>
  <si>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</si>
  <si>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</si>
  <si>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</si>
  <si>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</si>
  <si>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</si>
  <si>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</si>
  <si>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</si>
  <si>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</si>
  <si>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</si>
  <si>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</si>
  <si>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</si>
  <si>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</si>
  <si>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</si>
  <si>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</si>
  <si>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</si>
  <si>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</si>
  <si>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</si>
  <si>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</si>
  <si>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</si>
  <si>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</si>
  <si>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</si>
  <si>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</si>
  <si>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</si>
  <si>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</si>
  <si>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</si>
  <si>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</si>
  <si>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</si>
  <si>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</si>
  <si>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</si>
  <si>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</si>
  <si>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</si>
  <si>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</si>
  <si>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</si>
  <si>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</si>
  <si>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</si>
  <si>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</si>
  <si>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</si>
  <si>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</si>
  <si>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</si>
  <si>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</si>
  <si>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</si>
  <si>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</si>
  <si>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</si>
  <si>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</si>
  <si>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</si>
  <si>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</si>
  <si>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</si>
  <si>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</si>
  <si>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</si>
  <si>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</si>
  <si>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</si>
  <si>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</si>
  <si>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</si>
  <si>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</si>
  <si>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</si>
  <si>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</si>
  <si>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</si>
  <si>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</si>
  <si>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</si>
  <si>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</si>
  <si>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</si>
  <si>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</si>
  <si>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</si>
  <si>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</si>
  <si>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</si>
  <si>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</si>
  <si>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</si>
  <si>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</si>
  <si>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</si>
  <si>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</si>
  <si>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</si>
  <si>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</si>
  <si>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</si>
  <si>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</si>
  <si>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</si>
  <si>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</si>
  <si>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</si>
  <si>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</si>
  <si>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</si>
  <si>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</si>
  <si>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</si>
  <si>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</si>
  <si>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</si>
  <si>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</si>
  <si>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</si>
  <si>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</si>
  <si>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</si>
  <si>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</si>
  <si>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</si>
  <si>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</si>
  <si>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</si>
  <si>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</si>
  <si>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</si>
  <si>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</si>
  <si>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</si>
  <si>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</si>
  <si>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</si>
  <si>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</si>
  <si>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</si>
  <si>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</si>
  <si>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</si>
  <si>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</si>
  <si>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</si>
  <si>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</si>
  <si>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</si>
  <si>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</si>
  <si>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</si>
  <si>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</si>
  <si>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</si>
  <si>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</si>
  <si>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</si>
  <si>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</si>
  <si>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</si>
  <si>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</si>
  <si>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</si>
  <si>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</si>
  <si>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</si>
  <si>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</si>
  <si>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</si>
  <si>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</si>
  <si>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</si>
  <si>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</si>
  <si>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</si>
  <si>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</si>
  <si>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</si>
  <si>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</si>
  <si>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</si>
  <si>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</si>
  <si>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</si>
  <si>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</si>
  <si>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</si>
  <si>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</si>
  <si>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</si>
  <si>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</si>
  <si>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</si>
  <si>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</si>
  <si>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</si>
  <si>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</si>
  <si>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</si>
  <si>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</si>
  <si>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</si>
  <si>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</si>
  <si>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</si>
  <si>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</si>
  <si>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</si>
  <si>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</si>
  <si>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</si>
  <si>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</si>
  <si>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</si>
  <si>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</si>
  <si>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</si>
  <si>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</si>
  <si>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</si>
  <si>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</si>
  <si>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</si>
  <si>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</si>
  <si>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</si>
  <si>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</si>
  <si>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</si>
  <si>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</si>
  <si>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</si>
  <si>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</si>
  <si>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</si>
  <si>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</si>
  <si>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</si>
  <si>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</si>
  <si>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</si>
  <si>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</si>
  <si>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</si>
  <si>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</si>
  <si>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</si>
  <si>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</si>
  <si>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</si>
  <si>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</si>
  <si>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</si>
  <si>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</si>
  <si>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</si>
  <si>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</si>
  <si>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</si>
  <si>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</si>
  <si>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</si>
  <si>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</si>
  <si>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</si>
  <si>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</si>
  <si>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</si>
  <si>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</si>
  <si>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</si>
  <si>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</si>
  <si>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</si>
  <si>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</si>
  <si>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</si>
  <si>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</si>
  <si>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</si>
  <si>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</si>
  <si>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</si>
  <si>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</si>
  <si>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</si>
  <si>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</si>
  <si>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</si>
  <si>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</si>
  <si>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</si>
  <si>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</si>
  <si>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</si>
  <si>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</si>
  <si>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</si>
  <si>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</si>
  <si>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</si>
  <si>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</si>
  <si>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</si>
  <si>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</si>
  <si>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</si>
  <si>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</si>
  <si>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</si>
  <si>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</si>
  <si>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</si>
  <si>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</si>
  <si>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</si>
  <si>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</si>
  <si>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</si>
  <si>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</si>
  <si>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</si>
  <si>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</si>
  <si>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</si>
  <si>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</si>
  <si>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</si>
  <si>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</si>
  <si>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</si>
  <si>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</si>
  <si>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</si>
  <si>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</si>
  <si>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</si>
  <si>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</si>
  <si>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</si>
  <si>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</si>
  <si>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</si>
  <si>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</si>
  <si>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</si>
  <si>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</si>
  <si>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</si>
  <si>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</si>
  <si>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</si>
  <si>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</si>
  <si>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</si>
  <si>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</si>
  <si>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</si>
  <si>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</si>
  <si>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</si>
  <si>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</si>
  <si>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</si>
  <si>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</si>
  <si>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</si>
  <si>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</si>
  <si>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</si>
  <si>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</si>
  <si>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</si>
  <si>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</si>
  <si>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</si>
  <si>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</si>
  <si>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</si>
  <si>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</si>
  <si>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</si>
  <si>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</si>
  <si>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</si>
  <si>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</si>
  <si>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</si>
  <si>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</si>
  <si>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</si>
  <si>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</si>
  <si>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</si>
  <si>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</si>
  <si>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</si>
  <si>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</si>
  <si>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</si>
  <si>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</si>
  <si>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</si>
  <si>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</si>
  <si>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</si>
  <si>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</si>
  <si>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</si>
  <si>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</si>
  <si>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</si>
  <si>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</si>
  <si>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</si>
  <si>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</si>
  <si>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</si>
  <si>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</si>
  <si>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</si>
  <si>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</si>
  <si>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</si>
  <si>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</si>
  <si>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</si>
  <si>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</si>
  <si>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</si>
  <si>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</si>
  <si>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</si>
  <si>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</si>
  <si>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</si>
  <si>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</si>
  <si>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</si>
  <si>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</si>
  <si>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</si>
  <si>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</si>
  <si>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</si>
  <si>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</si>
  <si>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</si>
  <si>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</si>
  <si>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</si>
  <si>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</si>
  <si>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</si>
  <si>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</si>
  <si>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</si>
  <si>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</si>
  <si>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</si>
  <si>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</si>
  <si>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</si>
  <si>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</si>
  <si>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</si>
  <si>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</si>
  <si>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</si>
  <si>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</si>
  <si>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</si>
  <si>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</si>
  <si>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</si>
  <si>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</si>
  <si>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</si>
  <si>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</si>
  <si>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</si>
  <si>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</si>
  <si>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</si>
  <si>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</si>
  <si>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</si>
  <si>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</si>
  <si>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</si>
  <si>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</si>
  <si>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</si>
  <si>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</si>
  <si>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</si>
  <si>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</si>
  <si>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</si>
  <si>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</si>
  <si>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</si>
  <si>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</si>
  <si>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</si>
  <si>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</si>
  <si>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</si>
  <si>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</si>
  <si>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</si>
  <si>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</si>
  <si>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</si>
  <si>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</si>
  <si>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</si>
  <si>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</si>
  <si>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</si>
  <si>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</si>
  <si>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</si>
  <si>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</si>
  <si>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</si>
  <si>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</si>
  <si>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</si>
  <si>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</si>
  <si>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</si>
  <si>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</si>
  <si>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</si>
  <si>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</si>
  <si>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</si>
  <si>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</si>
  <si>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</si>
  <si>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</si>
  <si>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</si>
  <si>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</si>
  <si>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</si>
  <si>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</si>
  <si>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</si>
  <si>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</si>
  <si>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</si>
  <si>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</si>
  <si>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</si>
  <si>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</si>
  <si>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</si>
  <si>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</si>
  <si>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</si>
  <si>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</si>
  <si>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</si>
  <si>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</si>
  <si>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</si>
  <si>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</si>
  <si>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</si>
  <si>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</si>
  <si>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</si>
  <si>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</si>
  <si>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</si>
  <si>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</si>
  <si>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</si>
  <si>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</si>
  <si>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</si>
  <si>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</si>
  <si>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</si>
  <si>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</si>
  <si>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</si>
  <si>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</si>
  <si>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</si>
  <si>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</si>
  <si>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</si>
  <si>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</si>
  <si>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</si>
  <si>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</si>
  <si>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</si>
  <si>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</si>
  <si>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</si>
  <si>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</si>
  <si>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</si>
  <si>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</si>
  <si>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</si>
  <si>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</si>
  <si>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</si>
  <si>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</si>
  <si>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</si>
  <si>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</si>
  <si>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</si>
  <si>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</si>
  <si>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</si>
  <si>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</si>
  <si>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</si>
  <si>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</si>
  <si>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</si>
  <si>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</si>
  <si>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</si>
  <si>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</si>
  <si>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</si>
  <si>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</si>
  <si>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</si>
  <si>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</si>
  <si>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</si>
  <si>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</si>
  <si>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</si>
  <si>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</si>
  <si>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</si>
  <si>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</si>
  <si>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</si>
  <si>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</si>
  <si>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</si>
  <si>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</si>
  <si>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</si>
  <si>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</si>
  <si>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</si>
  <si>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</si>
  <si>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</si>
  <si>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</si>
  <si>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</si>
  <si>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</si>
  <si>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</si>
  <si>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</si>
  <si>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</si>
  <si>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</si>
  <si>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</si>
  <si>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</si>
  <si>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</si>
  <si>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</si>
  <si>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</si>
  <si>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</si>
  <si>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</si>
  <si>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</si>
  <si>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</si>
  <si>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</si>
  <si>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</si>
  <si>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</si>
  <si>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</si>
  <si>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</si>
  <si>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</si>
  <si>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</si>
  <si>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</si>
  <si>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</si>
  <si>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</si>
  <si>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</si>
  <si>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</si>
  <si>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</si>
  <si>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</si>
  <si>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</si>
  <si>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</si>
  <si>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</si>
  <si>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</si>
  <si>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</si>
  <si>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</si>
  <si>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</si>
  <si>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</si>
  <si>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</si>
  <si>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</si>
  <si>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</si>
  <si>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</si>
  <si>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</si>
  <si>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</si>
  <si>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</si>
  <si>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</si>
  <si>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</si>
  <si>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</si>
  <si>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</si>
  <si>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</si>
  <si>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</si>
  <si>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</si>
  <si>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</si>
  <si>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</si>
  <si>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</si>
  <si>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</si>
  <si>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</si>
  <si>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</si>
  <si>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</si>
  <si>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</si>
  <si>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</si>
  <si>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</si>
  <si>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</si>
  <si>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</si>
  <si>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</si>
  <si>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</si>
  <si>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</si>
  <si>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</si>
  <si>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</si>
  <si>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</si>
  <si>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</si>
  <si>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</si>
  <si>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</si>
  <si>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</si>
  <si>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</si>
  <si>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</si>
  <si>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</si>
  <si>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</si>
  <si>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</si>
  <si>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</si>
  <si>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</si>
  <si>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</si>
  <si>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</si>
  <si>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</si>
  <si>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</si>
  <si>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</si>
  <si>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</si>
  <si>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</si>
  <si>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</si>
  <si>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</si>
  <si>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</si>
  <si>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</si>
  <si>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</si>
  <si>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</si>
  <si>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</si>
  <si>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</si>
  <si>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</si>
  <si>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</si>
  <si>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</si>
  <si>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</si>
  <si>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</si>
  <si>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</si>
  <si>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</si>
  <si>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</si>
  <si>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</si>
  <si>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</si>
  <si>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</si>
  <si>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</si>
  <si>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</si>
  <si>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</si>
  <si>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</si>
  <si>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</si>
  <si>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</si>
  <si>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</si>
  <si>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</si>
  <si>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</si>
  <si>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</si>
  <si>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</si>
  <si>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</si>
  <si>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</si>
  <si>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</si>
  <si>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</si>
  <si>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</si>
  <si>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</si>
  <si>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</si>
  <si>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</si>
  <si>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</si>
  <si>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</si>
  <si>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</si>
  <si>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</si>
  <si>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</si>
  <si>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</si>
  <si>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</si>
  <si>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</si>
  <si>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</si>
  <si>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</si>
  <si>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</si>
  <si>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</si>
  <si>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</si>
  <si>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</si>
  <si>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</si>
  <si>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</si>
  <si>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</si>
  <si>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</si>
  <si>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</si>
  <si>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</si>
  <si>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</si>
  <si>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</si>
  <si>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</si>
  <si>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</si>
  <si>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</si>
  <si>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</si>
  <si>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</si>
  <si>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</si>
  <si>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</si>
  <si>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</si>
  <si>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</si>
  <si>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</si>
  <si>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</si>
  <si>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</si>
  <si>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</si>
  <si>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</si>
  <si>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</si>
  <si>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</si>
  <si>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</si>
  <si>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</si>
  <si>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</si>
  <si>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</si>
  <si>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</si>
  <si>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</si>
  <si>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</si>
  <si>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</si>
  <si>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</si>
  <si>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</si>
  <si>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</si>
  <si>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</si>
  <si>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</si>
  <si>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</si>
  <si>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</si>
  <si>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</si>
  <si>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</si>
  <si>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</si>
  <si>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</si>
  <si>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</si>
  <si>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</si>
  <si>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</si>
  <si>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</si>
  <si>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</si>
  <si>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</si>
  <si>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</si>
  <si>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</si>
  <si>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</si>
  <si>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</si>
  <si>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</si>
  <si>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</si>
  <si>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</si>
  <si>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</si>
  <si>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</si>
  <si>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</si>
  <si>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</si>
  <si>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</si>
  <si>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</si>
  <si>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</si>
  <si>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</si>
  <si>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</si>
  <si>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</si>
  <si>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</si>
  <si>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</si>
  <si>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</si>
  <si>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</si>
  <si>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</si>
  <si>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</si>
  <si>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</si>
  <si>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</si>
  <si>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</si>
  <si>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</si>
  <si>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</si>
  <si>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</si>
  <si>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</si>
  <si>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</si>
  <si>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</si>
  <si>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</si>
  <si>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</si>
  <si>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</si>
  <si>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</si>
  <si>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</si>
  <si>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</si>
  <si>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</si>
  <si>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</si>
  <si>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</si>
  <si>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</si>
  <si>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</si>
  <si>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</si>
  <si>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</si>
  <si>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</si>
  <si>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</si>
  <si>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</si>
  <si>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</si>
  <si>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</si>
  <si>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</si>
  <si>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</si>
  <si>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</si>
  <si>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</si>
  <si>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</si>
  <si>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</si>
  <si>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</si>
  <si>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</si>
  <si>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</si>
  <si>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</si>
  <si>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</si>
  <si>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</si>
  <si>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</si>
  <si>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</si>
  <si>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</si>
  <si>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</si>
  <si>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</si>
  <si>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</si>
  <si>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</si>
  <si>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</si>
  <si>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</si>
  <si>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</si>
  <si>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</si>
  <si>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</si>
  <si>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</si>
  <si>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</si>
  <si>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</si>
  <si>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</si>
  <si>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</si>
  <si>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</si>
  <si>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</si>
  <si>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</si>
  <si>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</si>
  <si>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</si>
  <si>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</si>
  <si>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</si>
  <si>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</si>
  <si>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</si>
  <si>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</si>
  <si>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</si>
  <si>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</si>
  <si>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</si>
  <si>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</si>
  <si>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</si>
  <si>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</si>
  <si>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</si>
  <si>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</si>
  <si>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</si>
  <si>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</si>
  <si>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</si>
  <si>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</si>
  <si>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</si>
  <si>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</si>
  <si>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</si>
  <si>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</si>
  <si>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</si>
  <si>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</si>
  <si>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</si>
  <si>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</si>
  <si>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</si>
  <si>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</si>
  <si>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</si>
  <si>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</si>
  <si>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</si>
  <si>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</si>
  <si>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</si>
  <si>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</si>
  <si>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</si>
  <si>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</si>
  <si>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</si>
  <si>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</si>
  <si>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</si>
  <si>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</si>
  <si>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</si>
  <si>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</si>
  <si>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</si>
  <si>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</si>
  <si>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</si>
  <si>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</si>
  <si>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</si>
  <si>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</si>
  <si>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</si>
  <si>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</si>
  <si>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</si>
  <si>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</si>
  <si>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</si>
  <si>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</si>
  <si>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</si>
  <si>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</si>
  <si>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</si>
  <si>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</si>
  <si>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</si>
  <si>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</si>
  <si>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</si>
  <si>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</si>
  <si>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</si>
  <si>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</si>
  <si>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</si>
  <si>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</si>
  <si>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</si>
  <si>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</si>
  <si>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</si>
  <si>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</si>
  <si>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</si>
  <si>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</si>
  <si>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</si>
  <si>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</si>
  <si>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</si>
  <si>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</si>
  <si>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</si>
  <si>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</si>
  <si>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</si>
  <si>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</si>
  <si>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</si>
  <si>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</si>
  <si>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</si>
  <si>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</si>
  <si>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</si>
  <si>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</si>
  <si>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</si>
  <si>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</si>
  <si>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</si>
  <si>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</si>
  <si>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</si>
  <si>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</si>
  <si>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</si>
  <si>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</si>
  <si>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</si>
  <si>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</si>
  <si>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</si>
  <si>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</si>
  <si>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</si>
  <si>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</si>
  <si>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</si>
  <si>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</si>
  <si>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</si>
  <si>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</si>
  <si>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</si>
  <si>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</si>
  <si>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</si>
  <si>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</si>
  <si>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</si>
  <si>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</si>
  <si>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</si>
  <si>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</si>
  <si>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</si>
  <si>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</si>
  <si>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</si>
  <si>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</si>
  <si>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</si>
  <si>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</si>
  <si>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</si>
  <si>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</si>
  <si>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</si>
  <si>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</si>
  <si>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</si>
  <si>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</si>
  <si>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</si>
  <si>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</si>
  <si>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</si>
  <si>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</si>
  <si>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</si>
  <si>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</si>
  <si>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</si>
  <si>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</si>
  <si>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</si>
  <si>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</si>
  <si>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</si>
  <si>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</si>
  <si>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</si>
  <si>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</si>
  <si>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</si>
  <si>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</si>
  <si>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</si>
  <si>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</si>
  <si>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</si>
  <si>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</si>
  <si>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</si>
  <si>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</si>
  <si>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</si>
  <si>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</si>
  <si>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</si>
  <si>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</si>
  <si>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</si>
  <si>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</si>
  <si>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</si>
  <si>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</si>
  <si>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</si>
  <si>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</si>
  <si>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</si>
  <si>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</si>
  <si>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</si>
  <si>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</si>
  <si>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</si>
  <si>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</si>
  <si>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</si>
  <si>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</si>
  <si>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</si>
  <si>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</si>
  <si>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</si>
  <si>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</si>
  <si>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</si>
  <si>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</si>
  <si>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</si>
  <si>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</si>
  <si>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</si>
  <si>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</si>
  <si>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</si>
  <si>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</si>
  <si>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</si>
  <si>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</si>
  <si>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</si>
  <si>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</si>
  <si>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</si>
  <si>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</si>
  <si>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</si>
  <si>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</si>
  <si>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</si>
  <si>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</si>
  <si>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</si>
  <si>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</si>
  <si>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</si>
  <si>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</si>
  <si>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</si>
  <si>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</si>
  <si>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</si>
  <si>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</si>
  <si>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</si>
  <si>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</si>
  <si>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</si>
  <si>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</si>
  <si>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</si>
  <si>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</si>
  <si>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</si>
  <si>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</si>
  <si>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</si>
  <si>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</si>
  <si>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</si>
  <si>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</si>
  <si>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</si>
  <si>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</si>
  <si>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</si>
  <si>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</si>
  <si>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</si>
  <si>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</si>
  <si>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</si>
  <si>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</si>
  <si>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</si>
  <si>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</si>
  <si>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</si>
  <si>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</si>
  <si>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</si>
  <si>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</si>
  <si>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</si>
  <si>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</si>
  <si>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</si>
  <si>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</si>
  <si>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</si>
  <si>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</si>
  <si>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</si>
  <si>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</si>
  <si>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</si>
  <si>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</si>
  <si>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</si>
  <si>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</si>
  <si>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</si>
  <si>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</si>
  <si>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</si>
  <si>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</si>
  <si>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</si>
  <si>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</si>
  <si>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</si>
  <si>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</si>
  <si>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</si>
  <si>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</si>
  <si>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</si>
  <si>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</si>
  <si>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</si>
  <si>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</si>
  <si>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</si>
  <si>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</si>
  <si>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</si>
  <si>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</si>
  <si>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</si>
  <si>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</si>
  <si>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</si>
  <si>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</si>
  <si>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</si>
  <si>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</si>
  <si>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</si>
  <si>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</si>
  <si>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</si>
  <si>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</si>
  <si>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</si>
  <si>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</si>
  <si>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</si>
  <si>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</si>
  <si>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</si>
  <si>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</si>
  <si>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</si>
  <si>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</si>
  <si>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</si>
  <si>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</si>
  <si>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</si>
  <si>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</si>
  <si>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</si>
  <si>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</si>
  <si>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</si>
  <si>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</si>
  <si>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</si>
  <si>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</si>
  <si>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</si>
  <si>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</si>
  <si>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</si>
  <si>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</si>
  <si>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</si>
  <si>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</si>
  <si>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</si>
  <si>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</si>
  <si>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</si>
  <si>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</si>
  <si>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</si>
  <si>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</si>
  <si>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</si>
  <si>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</si>
  <si>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</si>
  <si>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</si>
  <si>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</si>
  <si>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</si>
  <si>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</si>
  <si>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</si>
  <si>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</si>
  <si>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</si>
  <si>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</si>
  <si>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</si>
  <si>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</si>
  <si>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</si>
  <si>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</si>
  <si>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</si>
  <si>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</si>
  <si>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</si>
  <si>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</si>
  <si>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</si>
  <si>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</si>
  <si>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</si>
  <si>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</si>
  <si>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</si>
  <si>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</si>
  <si>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</si>
  <si>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</si>
  <si>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</si>
  <si>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</si>
  <si>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</si>
  <si>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</si>
  <si>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</si>
  <si>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</si>
  <si>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</si>
  <si>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</si>
  <si>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</si>
  <si>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</si>
  <si>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</si>
  <si>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</si>
  <si>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</si>
  <si>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</si>
  <si>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</si>
  <si>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</si>
  <si>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</si>
  <si>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</si>
  <si>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</si>
  <si>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</si>
  <si>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</si>
  <si>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</si>
  <si>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</si>
  <si>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</si>
  <si>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</si>
  <si>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</si>
  <si>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</si>
  <si>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</si>
  <si>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</si>
  <si>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</si>
  <si>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</si>
  <si>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</si>
  <si>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</si>
  <si>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</si>
  <si>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</si>
  <si>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</si>
  <si>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</si>
  <si>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</si>
  <si>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</si>
  <si>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</si>
  <si>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</si>
  <si>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</si>
  <si>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</si>
  <si>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</si>
  <si>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</si>
  <si>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</si>
  <si>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</si>
  <si>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</si>
  <si>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</si>
  <si>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</si>
  <si>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</si>
  <si>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</si>
  <si>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</si>
  <si>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</si>
  <si>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</si>
  <si>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</si>
  <si>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</si>
  <si>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</si>
  <si>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</si>
  <si>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</si>
  <si>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</si>
  <si>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</si>
  <si>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</si>
  <si>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</si>
  <si>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</si>
  <si>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</si>
  <si>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</si>
  <si>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</si>
  <si>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</si>
  <si>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</si>
  <si>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</si>
  <si>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</si>
  <si>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</si>
  <si>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</si>
  <si>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</si>
  <si>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</si>
  <si>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</si>
  <si>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</si>
  <si>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</si>
  <si>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</si>
  <si>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</si>
  <si>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</si>
  <si>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</si>
  <si>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</si>
  <si>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</si>
  <si>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</si>
  <si>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</si>
  <si>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</si>
  <si>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</si>
  <si>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</si>
  <si>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</si>
  <si>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</si>
  <si>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</si>
  <si>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</si>
  <si>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</si>
  <si>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</si>
  <si>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</si>
  <si>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</si>
  <si>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</si>
  <si>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</si>
  <si>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</si>
  <si>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</si>
  <si>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</si>
  <si>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</si>
  <si>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</si>
  <si>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</si>
  <si>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</si>
  <si>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</si>
  <si>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</si>
  <si>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</si>
  <si>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</si>
  <si>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</si>
  <si>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</si>
  <si>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</si>
  <si>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</si>
  <si>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</si>
  <si>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</si>
  <si>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</si>
  <si>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</si>
  <si>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</si>
  <si>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</si>
  <si>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</si>
  <si>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</si>
  <si>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</si>
  <si>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</si>
  <si>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</si>
  <si>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</si>
  <si>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</si>
  <si>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</si>
  <si>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</si>
  <si>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</si>
  <si>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</si>
  <si>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</si>
  <si>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</si>
  <si>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</si>
  <si>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</si>
  <si>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</si>
  <si>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</si>
  <si>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</si>
  <si>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</si>
  <si>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</si>
  <si>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</si>
  <si>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</si>
  <si>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</si>
  <si>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</si>
  <si>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</si>
  <si>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</si>
  <si>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</si>
  <si>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</si>
  <si>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</si>
  <si>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</si>
  <si>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</si>
  <si>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</si>
  <si>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</si>
  <si>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</si>
  <si>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</si>
  <si>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</si>
  <si>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</si>
  <si>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</si>
  <si>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</si>
  <si>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</si>
  <si>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</si>
  <si>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</si>
  <si>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</si>
  <si>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</si>
  <si>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</si>
  <si>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</si>
  <si>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</si>
  <si>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</si>
  <si>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</si>
  <si>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</si>
  <si>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</si>
  <si>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</si>
  <si>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</si>
  <si>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</si>
  <si>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</si>
  <si>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</si>
  <si>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</si>
  <si>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</si>
  <si>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</si>
  <si>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</si>
  <si>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</si>
  <si>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</si>
  <si>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</si>
  <si>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</si>
  <si>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</si>
  <si>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</si>
  <si>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</si>
  <si>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</si>
  <si>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</si>
  <si>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</si>
  <si>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</si>
  <si>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</si>
  <si>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</si>
  <si>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</si>
  <si>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</si>
  <si>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</si>
  <si>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</si>
  <si>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</si>
  <si>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</si>
  <si>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</si>
  <si>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</si>
  <si>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</si>
  <si>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</si>
  <si>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</si>
  <si>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</si>
  <si>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</si>
  <si>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</si>
  <si>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</si>
  <si>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</si>
  <si>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</si>
  <si>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</si>
  <si>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</si>
  <si>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</si>
  <si>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</si>
  <si>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</si>
  <si>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</si>
  <si>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</si>
  <si>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</si>
  <si>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</si>
  <si>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</si>
  <si>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</si>
  <si>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</si>
  <si>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</si>
  <si>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</si>
  <si>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</si>
  <si>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</si>
  <si>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</si>
  <si>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</si>
  <si>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</si>
  <si>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</si>
  <si>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</si>
  <si>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</si>
  <si>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</si>
  <si>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</si>
  <si>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</si>
  <si>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</si>
  <si>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</si>
  <si>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</si>
  <si>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</si>
  <si>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</si>
  <si>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</si>
  <si>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</si>
  <si>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</si>
  <si>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</si>
  <si>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</si>
  <si>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</si>
  <si>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</si>
  <si>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</si>
  <si>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</si>
  <si>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</si>
  <si>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</si>
  <si>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</si>
  <si>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</si>
  <si>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</si>
  <si>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</si>
  <si>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</si>
  <si>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</si>
  <si>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</si>
  <si>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</si>
  <si>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</si>
  <si>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</si>
  <si>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</si>
  <si>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</si>
  <si>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</si>
  <si>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</si>
  <si>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</si>
  <si>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</si>
  <si>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</si>
  <si>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</si>
  <si>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</si>
  <si>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</si>
  <si>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</si>
  <si>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</si>
  <si>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</si>
  <si>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</si>
  <si>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</si>
  <si>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</si>
  <si>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</si>
  <si>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</si>
  <si>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</si>
  <si>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</si>
  <si>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</si>
  <si>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</si>
  <si>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</si>
  <si>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</si>
  <si>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</si>
  <si>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</si>
  <si>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</si>
  <si>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</si>
  <si>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</si>
  <si>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</si>
  <si>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</si>
  <si>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</si>
  <si>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</si>
  <si>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</si>
  <si>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</si>
  <si>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</si>
  <si>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</si>
  <si>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</si>
  <si>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</si>
  <si>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</si>
  <si>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</si>
  <si>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</si>
  <si>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</si>
  <si>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</si>
  <si>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</si>
  <si>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</si>
  <si>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</si>
  <si>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</si>
  <si>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</si>
  <si>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</si>
  <si>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</si>
  <si>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</si>
  <si>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</si>
  <si>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</si>
  <si>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</si>
  <si>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</si>
  <si>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</si>
  <si>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</si>
  <si>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</si>
  <si>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</si>
  <si>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</si>
  <si>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</si>
  <si>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</si>
  <si>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</si>
  <si>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</si>
  <si>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</si>
  <si>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</si>
  <si>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</si>
  <si>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</si>
  <si>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</si>
  <si>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</si>
  <si>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</si>
  <si>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</si>
  <si>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</si>
  <si>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</si>
  <si>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</si>
  <si>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</si>
  <si>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</si>
  <si>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</si>
  <si>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</si>
  <si>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</si>
  <si>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</si>
  <si>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</si>
  <si>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</si>
  <si>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</si>
  <si>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</si>
  <si>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</si>
  <si>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</si>
  <si>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</si>
  <si>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</si>
  <si>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</si>
  <si>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</si>
  <si>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</si>
  <si>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</si>
  <si>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</si>
  <si>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</si>
  <si>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</si>
  <si>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</si>
  <si>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</si>
  <si>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</si>
  <si>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</si>
  <si>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</si>
  <si>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</si>
  <si>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</si>
  <si>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</si>
  <si>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</si>
  <si>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</si>
  <si>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</si>
  <si>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</si>
  <si>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</si>
  <si>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</si>
  <si>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</si>
  <si>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</si>
  <si>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</si>
  <si>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</si>
  <si>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</si>
  <si>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</si>
  <si>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</si>
  <si>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</si>
  <si>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</si>
  <si>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</si>
  <si>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</si>
  <si>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</si>
  <si>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</si>
  <si>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</si>
  <si>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</si>
  <si>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</si>
  <si>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</si>
  <si>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</si>
  <si>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</si>
  <si>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</si>
  <si>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</si>
  <si>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</si>
  <si>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</si>
  <si>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</si>
  <si>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</si>
  <si>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</si>
  <si>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</si>
  <si>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</si>
  <si>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</si>
  <si>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</si>
  <si>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</si>
  <si>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</si>
  <si>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</si>
  <si>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</si>
  <si>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</si>
  <si>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</si>
  <si>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</si>
  <si>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</si>
  <si>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</si>
  <si>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</si>
  <si>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</si>
  <si>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</si>
  <si>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</si>
  <si>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</si>
  <si>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</si>
  <si>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</si>
  <si>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</si>
  <si>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</si>
  <si>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</si>
  <si>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</si>
  <si>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</si>
  <si>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</si>
  <si>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</si>
  <si>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</si>
  <si>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</si>
  <si>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</si>
  <si>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</si>
  <si>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</si>
  <si>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</si>
  <si>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</si>
  <si>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</si>
  <si>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</si>
  <si>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</si>
  <si>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</si>
  <si>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</si>
  <si>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</si>
  <si>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</si>
  <si>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</si>
  <si>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</si>
  <si>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</si>
  <si>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</si>
  <si>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</si>
  <si>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</si>
  <si>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</si>
  <si>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</si>
  <si>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</si>
  <si>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</si>
  <si>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</si>
  <si>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</si>
  <si>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</si>
  <si>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</si>
  <si>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</si>
  <si>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</si>
  <si>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</si>
  <si>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</si>
  <si>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</si>
  <si>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</si>
  <si>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</si>
  <si>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</si>
  <si>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</si>
  <si>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</si>
  <si>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</si>
  <si>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</si>
  <si>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</si>
  <si>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</si>
  <si>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</si>
  <si>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</si>
  <si>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</si>
  <si>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</si>
  <si>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</si>
  <si>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</si>
  <si>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</si>
  <si>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</si>
  <si>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</si>
  <si>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</si>
  <si>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</si>
  <si>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</si>
  <si>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</si>
  <si>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</si>
  <si>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</si>
  <si>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</si>
  <si>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</si>
  <si>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</si>
  <si>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</si>
  <si>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</si>
  <si>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</si>
  <si>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</si>
  <si>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</si>
  <si>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</si>
  <si>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</si>
  <si>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</si>
  <si>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</si>
  <si>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</si>
  <si>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</si>
  <si>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</si>
  <si>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</si>
  <si>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</si>
  <si>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</si>
  <si>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</si>
  <si>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</si>
  <si>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</si>
  <si>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</si>
  <si>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</si>
  <si>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</si>
  <si>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</si>
  <si>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</si>
  <si>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</si>
  <si>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</si>
  <si>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</si>
  <si>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</si>
  <si>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</si>
  <si>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</si>
  <si>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</si>
  <si>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</si>
  <si>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</si>
  <si>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</si>
  <si>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</si>
  <si>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</si>
  <si>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</si>
  <si>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</si>
  <si>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</si>
  <si>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</si>
  <si>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</si>
  <si>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</si>
  <si>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</si>
  <si>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</si>
  <si>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</si>
  <si>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</si>
  <si>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</si>
  <si>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</si>
  <si>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</si>
  <si>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</si>
  <si>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</si>
  <si>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</si>
  <si>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</si>
  <si>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</si>
  <si>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</si>
  <si>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</si>
  <si>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</si>
  <si>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</si>
  <si>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</si>
  <si>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</si>
  <si>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</si>
  <si>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</si>
  <si>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</si>
  <si>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</si>
  <si>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</si>
  <si>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</si>
  <si>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</si>
  <si>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</si>
  <si>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</si>
  <si>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</si>
  <si>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</si>
  <si>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</si>
  <si>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</si>
  <si>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</si>
  <si>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</si>
  <si>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</si>
  <si>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</si>
  <si>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</si>
  <si>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</si>
  <si>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</si>
  <si>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</si>
  <si>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</si>
  <si>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</si>
  <si>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</si>
  <si>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</si>
  <si>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</si>
  <si>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</si>
  <si>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</si>
  <si>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</si>
  <si>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</si>
  <si>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</si>
  <si>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</si>
  <si>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</si>
  <si>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</si>
  <si>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</si>
  <si>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</si>
  <si>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</si>
  <si>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</si>
  <si>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</si>
  <si>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</si>
  <si>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</si>
  <si>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</si>
  <si>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</si>
  <si>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</si>
  <si>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</si>
  <si>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</si>
  <si>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</si>
  <si>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</si>
  <si>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</si>
  <si>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</si>
  <si>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</si>
  <si>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</si>
  <si>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</si>
  <si>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</si>
  <si>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</si>
  <si>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</si>
  <si>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</si>
  <si>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</si>
  <si>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</si>
  <si>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</si>
  <si>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</si>
  <si>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</si>
  <si>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</si>
  <si>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</si>
  <si>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</si>
  <si>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</si>
  <si>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</si>
  <si>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</si>
  <si>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</si>
  <si>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</si>
  <si>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</si>
  <si>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</si>
  <si>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</si>
  <si>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</si>
  <si>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</si>
  <si>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</si>
  <si>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</si>
  <si>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</si>
  <si>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</si>
  <si>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</si>
  <si>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</si>
  <si>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</si>
  <si>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</si>
  <si>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</si>
  <si>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</si>
  <si>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</si>
  <si>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</si>
  <si>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</si>
  <si>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</si>
  <si>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</si>
  <si>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</si>
  <si>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</si>
  <si>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</si>
  <si>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</si>
  <si>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</si>
  <si>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</si>
  <si>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</si>
  <si>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</si>
  <si>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</si>
  <si>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</si>
  <si>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</si>
  <si>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</si>
  <si>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</si>
  <si>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</si>
  <si>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</si>
  <si>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</si>
  <si>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</si>
  <si>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</si>
  <si>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</si>
  <si>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</si>
  <si>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</si>
  <si>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</si>
  <si>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</si>
  <si>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</si>
  <si>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</si>
  <si>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</si>
  <si>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</si>
  <si>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</si>
  <si>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</si>
  <si>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</si>
  <si>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</si>
  <si>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</si>
  <si>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</si>
  <si>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</si>
  <si>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</si>
  <si>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</si>
  <si>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</si>
  <si>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</si>
  <si>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</si>
  <si>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</si>
  <si>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</si>
  <si>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</si>
  <si>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</si>
  <si>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</si>
  <si>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</si>
  <si>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</si>
  <si>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</si>
  <si>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</si>
  <si>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</si>
  <si>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</si>
  <si>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</si>
  <si>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</si>
  <si>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</si>
  <si>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</si>
  <si>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</si>
  <si>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</si>
  <si>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</si>
  <si>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</si>
  <si>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</si>
  <si>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</si>
  <si>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</si>
  <si>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</si>
  <si>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</si>
  <si>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</si>
  <si>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</si>
  <si>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</si>
  <si>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</si>
  <si>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</si>
  <si>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</si>
  <si>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</si>
  <si>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</si>
  <si>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</si>
  <si>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</si>
  <si>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</si>
  <si>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</si>
  <si>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</si>
  <si>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</si>
  <si>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</si>
  <si>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</si>
  <si>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</si>
  <si>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</si>
  <si>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</si>
  <si>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</si>
  <si>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</si>
  <si>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</si>
  <si>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</si>
  <si>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</si>
  <si>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</si>
  <si>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</si>
  <si>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</si>
  <si>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</si>
  <si>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</si>
  <si>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</si>
  <si>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</si>
  <si>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</si>
  <si>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</si>
  <si>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</si>
  <si>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</si>
  <si>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</si>
  <si>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</si>
  <si>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</si>
  <si>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</si>
  <si>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</si>
  <si>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</si>
  <si>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</si>
  <si>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</si>
  <si>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</si>
  <si>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</si>
  <si>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</si>
  <si>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</si>
  <si>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</si>
  <si>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</si>
  <si>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</si>
  <si>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</si>
  <si>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</si>
  <si>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</si>
  <si>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</si>
  <si>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</si>
  <si>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</si>
  <si>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</si>
  <si>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</si>
  <si>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</si>
  <si>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</si>
  <si>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</si>
  <si>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</si>
  <si>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</si>
  <si>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</si>
  <si>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</si>
  <si>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</si>
  <si>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</si>
  <si>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</si>
  <si>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</si>
  <si>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</si>
  <si>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</si>
  <si>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</si>
  <si>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</si>
  <si>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</si>
  <si>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</si>
  <si>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</si>
  <si>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</si>
  <si>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</si>
  <si>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</si>
  <si>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</si>
  <si>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</si>
  <si>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</si>
  <si>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</si>
  <si>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</si>
  <si>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</si>
  <si>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</si>
  <si>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</si>
  <si>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</si>
  <si>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</si>
  <si>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</si>
  <si>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</si>
  <si>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</si>
  <si>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</si>
  <si>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</si>
  <si>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</si>
  <si>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</si>
  <si>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</si>
  <si>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</si>
  <si>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</si>
  <si>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</si>
  <si>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</si>
  <si>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</si>
  <si>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</si>
  <si>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</si>
  <si>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</si>
  <si>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</si>
  <si>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</si>
  <si>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</si>
  <si>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</si>
  <si>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</si>
  <si>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</si>
  <si>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</si>
  <si>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</si>
  <si>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</si>
  <si>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</si>
  <si>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</si>
  <si>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</si>
  <si>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</si>
  <si>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</si>
  <si>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</si>
  <si>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</si>
  <si>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</si>
  <si>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</si>
  <si>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</si>
  <si>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</si>
  <si>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</si>
  <si>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</si>
  <si>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</si>
  <si>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</si>
  <si>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</si>
  <si>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</si>
  <si>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</si>
  <si>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</si>
  <si>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</si>
  <si>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</si>
  <si>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</si>
  <si>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</si>
  <si>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</si>
  <si>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</si>
  <si>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</si>
  <si>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</si>
  <si>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</si>
  <si>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</si>
  <si>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</si>
  <si>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</si>
  <si>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</si>
  <si>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</si>
  <si>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</si>
  <si>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</si>
  <si>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</si>
  <si>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</si>
  <si>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</si>
  <si>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</si>
  <si>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</si>
  <si>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</si>
  <si>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</si>
  <si>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</si>
  <si>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</si>
  <si>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</si>
  <si>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</si>
  <si>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</si>
  <si>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</si>
  <si>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</si>
  <si>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</si>
  <si>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</si>
  <si>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</si>
  <si>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</si>
  <si>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</si>
  <si>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</si>
  <si>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</si>
  <si>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</si>
  <si>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</si>
  <si>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</si>
  <si>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</si>
  <si>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</si>
  <si>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</si>
  <si>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</si>
  <si>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</si>
  <si>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</si>
  <si>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</si>
  <si>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</si>
  <si>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</si>
  <si>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</si>
  <si>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</si>
  <si>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</si>
  <si>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</si>
  <si>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</si>
  <si>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</si>
  <si>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</si>
  <si>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</si>
  <si>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</si>
  <si>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</si>
  <si>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</si>
  <si>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</si>
  <si>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</si>
  <si>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</si>
  <si>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</si>
  <si>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</si>
  <si>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</si>
  <si>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</si>
  <si>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</si>
  <si>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</si>
  <si>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</si>
  <si>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</si>
  <si>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</si>
  <si>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</si>
  <si>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</si>
  <si>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</si>
  <si>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</si>
  <si>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</si>
  <si>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</si>
  <si>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</si>
  <si>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</si>
  <si>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</si>
  <si>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</si>
  <si>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</si>
  <si>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</si>
  <si>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</si>
  <si>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</si>
  <si>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</si>
  <si>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</si>
  <si>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</si>
  <si>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</si>
  <si>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</si>
  <si>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</si>
  <si>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</si>
  <si>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</si>
  <si>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</si>
  <si>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</si>
  <si>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</si>
  <si>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</si>
  <si>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</si>
  <si>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</si>
  <si>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</si>
  <si>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</si>
  <si>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</si>
  <si>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</si>
  <si>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</si>
  <si>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</si>
  <si>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</si>
  <si>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</si>
  <si>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</si>
  <si>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</si>
  <si>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</si>
  <si>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</si>
  <si>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</si>
  <si>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</si>
  <si>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</si>
  <si>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</si>
  <si>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</si>
  <si>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</si>
  <si>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</si>
  <si>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</si>
  <si>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</si>
  <si>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</si>
  <si>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</si>
  <si>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</si>
  <si>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</si>
  <si>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</si>
  <si>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</si>
  <si>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</si>
  <si>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</si>
  <si>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</si>
  <si>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</si>
  <si>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</si>
  <si>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</si>
  <si>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</si>
  <si>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</si>
  <si>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</si>
  <si>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</si>
  <si>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</si>
  <si>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</si>
  <si>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</si>
  <si>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</si>
  <si>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</si>
  <si>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</si>
  <si>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</si>
  <si>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</si>
  <si>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</si>
  <si>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</si>
  <si>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</si>
  <si>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</si>
  <si>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</si>
  <si>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</si>
  <si>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</si>
  <si>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</si>
  <si>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</si>
  <si>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</si>
  <si>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</si>
  <si>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</si>
  <si>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</si>
  <si>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</si>
  <si>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</si>
  <si>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</si>
  <si>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</si>
  <si>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</si>
  <si>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</si>
  <si>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</si>
  <si>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</si>
  <si>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</si>
  <si>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</si>
  <si>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</si>
  <si>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</si>
  <si>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</si>
  <si>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</si>
  <si>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</si>
  <si>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</si>
  <si>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</si>
  <si>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</si>
  <si>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</si>
  <si>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</si>
  <si>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</si>
  <si>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</si>
  <si>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</si>
  <si>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</si>
  <si>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</si>
  <si>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</si>
  <si>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</si>
  <si>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</si>
  <si>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</si>
  <si>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</si>
  <si>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</si>
  <si>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</si>
  <si>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</si>
  <si>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</si>
  <si>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</si>
  <si>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</si>
  <si>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</si>
  <si>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</si>
  <si>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</si>
  <si>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</si>
  <si>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</si>
  <si>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</si>
  <si>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</si>
  <si>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</si>
  <si>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</si>
  <si>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</si>
  <si>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</si>
  <si>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</si>
  <si>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</si>
  <si>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</si>
  <si>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</si>
  <si>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</si>
  <si>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</si>
  <si>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</si>
  <si>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</si>
  <si>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</si>
  <si>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</si>
  <si>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</si>
  <si>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</si>
  <si>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</si>
  <si>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</si>
  <si>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</si>
  <si>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</si>
  <si>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</si>
  <si>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</si>
  <si>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</si>
  <si>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</si>
  <si>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</si>
  <si>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</si>
  <si>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</si>
  <si>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</si>
  <si>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</si>
  <si>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</si>
  <si>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</si>
  <si>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</si>
  <si>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</si>
  <si>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</si>
  <si>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</si>
  <si>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</si>
  <si>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</si>
  <si>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</si>
  <si>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</si>
  <si>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</si>
  <si>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</si>
  <si>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</si>
  <si>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</si>
  <si>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</si>
  <si>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</si>
  <si>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</si>
  <si>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</si>
  <si>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</si>
  <si>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</si>
  <si>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</si>
  <si>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</si>
  <si>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</si>
  <si>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</si>
  <si>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</si>
  <si>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</si>
  <si>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</si>
  <si>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</si>
  <si>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</si>
  <si>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</si>
  <si>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</si>
  <si>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</si>
  <si>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</si>
  <si>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</si>
  <si>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</si>
  <si>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</si>
  <si>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</si>
  <si>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</si>
  <si>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</si>
  <si>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</si>
  <si>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</si>
  <si>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</si>
  <si>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</si>
  <si>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</si>
  <si>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</si>
  <si>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</si>
  <si>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</si>
  <si>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</si>
  <si>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</si>
  <si>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</si>
  <si>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</si>
  <si>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</si>
  <si>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</si>
  <si>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</si>
  <si>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</si>
  <si>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</si>
  <si>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</si>
  <si>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</si>
  <si>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</si>
  <si>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</si>
  <si>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</si>
  <si>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</si>
  <si>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</si>
  <si>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</si>
  <si>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</si>
  <si>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</si>
  <si>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</si>
  <si>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</si>
  <si>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</si>
  <si>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</si>
  <si>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</si>
  <si>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</si>
  <si>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</si>
  <si>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</si>
  <si>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</si>
  <si>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</si>
  <si>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</si>
  <si>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</si>
  <si>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</si>
  <si>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</si>
  <si>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</si>
  <si>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</si>
  <si>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</si>
  <si>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</si>
  <si>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</si>
  <si>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</si>
  <si>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</si>
  <si>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</si>
  <si>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</si>
  <si>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</si>
  <si>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</si>
  <si>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</si>
  <si>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</si>
  <si>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</si>
  <si>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</si>
  <si>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</si>
  <si>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</si>
  <si>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</si>
  <si>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</si>
  <si>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</si>
  <si>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</si>
  <si>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</si>
  <si>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</si>
  <si>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</si>
  <si>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</si>
  <si>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</si>
  <si>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</si>
  <si>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</si>
  <si>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</si>
  <si>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</si>
  <si>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</si>
  <si>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</si>
  <si>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</si>
  <si>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</si>
  <si>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</si>
  <si>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</si>
  <si>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</si>
  <si>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</si>
  <si>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</si>
  <si>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</si>
  <si>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</si>
  <si>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</si>
  <si>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</si>
  <si>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</si>
  <si>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</si>
  <si>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</si>
  <si>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</si>
  <si>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</si>
  <si>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</si>
  <si>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</si>
  <si>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</si>
  <si>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</si>
  <si>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</si>
  <si>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</si>
  <si>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</si>
  <si>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</si>
  <si>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</si>
  <si>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</si>
  <si>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</si>
  <si>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</si>
  <si>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</si>
  <si>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</si>
  <si>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</si>
  <si>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</si>
  <si>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</si>
  <si>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</si>
  <si>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</si>
  <si>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</si>
  <si>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</si>
  <si>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</si>
  <si>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</si>
  <si>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</si>
  <si>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</si>
  <si>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</si>
  <si>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</si>
  <si>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</si>
  <si>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</si>
  <si>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</si>
  <si>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</si>
  <si>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</si>
  <si>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</si>
  <si>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</si>
  <si>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</si>
  <si>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</si>
  <si>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</si>
  <si>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</si>
  <si>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</si>
  <si>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</si>
  <si>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</si>
  <si>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</si>
  <si>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</si>
  <si>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</si>
  <si>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</si>
  <si>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</si>
  <si>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</si>
  <si>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</si>
  <si>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</si>
  <si>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</si>
  <si>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</si>
  <si>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</si>
  <si>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</si>
  <si>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</si>
  <si>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</si>
  <si>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</si>
  <si>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</si>
  <si>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</si>
  <si>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</si>
  <si>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</si>
  <si>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</si>
  <si>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</si>
  <si>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</si>
  <si>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</si>
  <si>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</si>
  <si>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</si>
  <si>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</si>
  <si>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</si>
  <si>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</si>
  <si>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</si>
  <si>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</si>
  <si>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</si>
  <si>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</si>
  <si>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</si>
  <si>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</si>
  <si>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</si>
  <si>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</si>
  <si>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</si>
  <si>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</si>
  <si>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</si>
  <si>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</si>
  <si>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</si>
  <si>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</si>
  <si>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</si>
  <si>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</si>
  <si>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</si>
  <si>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</si>
  <si>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</si>
  <si>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</si>
  <si>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</si>
  <si>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</si>
  <si>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</si>
  <si>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</si>
  <si>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</si>
  <si>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</si>
  <si>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</si>
  <si>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</si>
  <si>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</si>
  <si>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</si>
  <si>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</si>
  <si>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</si>
  <si>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</si>
  <si>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</si>
  <si>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</si>
  <si>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</si>
  <si>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</si>
  <si>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</si>
  <si>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</si>
  <si>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</si>
  <si>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</si>
  <si>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</si>
  <si>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</si>
  <si>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</si>
  <si>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</si>
  <si>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</si>
  <si>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</si>
  <si>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</si>
  <si>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</si>
  <si>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</si>
  <si>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</si>
  <si>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</si>
  <si>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</si>
  <si>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</si>
  <si>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</si>
  <si>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</si>
  <si>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</si>
  <si>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</si>
  <si>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</si>
  <si>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</si>
  <si>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</si>
  <si>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</si>
  <si>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</si>
  <si>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</si>
  <si>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</si>
  <si>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</si>
  <si>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</si>
  <si>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</si>
  <si>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</si>
  <si>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</si>
  <si>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</si>
  <si>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</si>
  <si>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</si>
  <si>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</si>
  <si>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</si>
  <si>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</si>
  <si>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</si>
  <si>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</si>
  <si>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</si>
  <si>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</si>
  <si>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</si>
  <si>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</si>
  <si>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</si>
  <si>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</si>
  <si>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</si>
  <si>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</si>
  <si>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</si>
  <si>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</si>
  <si>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</si>
  <si>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</si>
  <si>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</si>
  <si>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</si>
  <si>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</si>
  <si>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</si>
  <si>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</si>
  <si>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</si>
  <si>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</si>
  <si>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</si>
  <si>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</si>
  <si>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</si>
  <si>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</si>
  <si>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</si>
  <si>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</si>
  <si>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</si>
  <si>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</si>
  <si>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</si>
  <si>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</si>
  <si>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</si>
  <si>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</si>
  <si>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</si>
  <si>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</si>
  <si>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</si>
  <si>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</si>
  <si>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</si>
  <si>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</si>
  <si>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</si>
  <si>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</si>
  <si>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</si>
  <si>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</si>
  <si>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</si>
  <si>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</si>
  <si>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</si>
  <si>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</si>
  <si>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</si>
  <si>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</si>
  <si>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</si>
  <si>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</si>
  <si>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</si>
  <si>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</si>
  <si>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</si>
  <si>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</si>
  <si>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</si>
  <si>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</si>
  <si>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</si>
  <si>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</si>
  <si>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</si>
  <si>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</si>
  <si>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</si>
  <si>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</si>
  <si>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</si>
  <si>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</si>
  <si>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</si>
  <si>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</si>
  <si>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</si>
  <si>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</si>
  <si>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</si>
  <si>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</si>
  <si>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</si>
  <si>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</si>
  <si>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</si>
  <si>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</si>
  <si>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</si>
  <si>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</si>
  <si>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</si>
  <si>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</si>
  <si>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</si>
  <si>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</si>
  <si>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</si>
  <si>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</si>
  <si>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</si>
  <si>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</si>
  <si>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</si>
  <si>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</si>
  <si>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</si>
  <si>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</si>
  <si>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</si>
  <si>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</si>
  <si>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</si>
  <si>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</si>
  <si>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</si>
  <si>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</si>
  <si>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</si>
  <si>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</si>
  <si>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</si>
  <si>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</si>
  <si>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</si>
  <si>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</si>
  <si>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</si>
  <si>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</si>
  <si>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</si>
  <si>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</si>
  <si>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</si>
  <si>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</si>
  <si>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</si>
  <si>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</si>
  <si>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</si>
  <si>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</si>
  <si>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</si>
  <si>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</si>
  <si>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</si>
  <si>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</si>
  <si>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</si>
  <si>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</si>
  <si>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</si>
  <si>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</si>
  <si>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</si>
  <si>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</si>
  <si>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</si>
  <si>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</si>
  <si>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</si>
  <si>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</si>
  <si>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</si>
  <si>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</si>
  <si>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</si>
  <si>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</si>
  <si>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</si>
  <si>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</si>
  <si>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</si>
  <si>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</si>
  <si>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</si>
  <si>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</si>
  <si>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</si>
  <si>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</si>
  <si>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</si>
  <si>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</si>
  <si>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</si>
  <si>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</si>
  <si>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</si>
  <si>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</si>
  <si>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</si>
  <si>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</si>
  <si>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</si>
  <si>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</si>
  <si>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</si>
  <si>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</si>
  <si>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</si>
  <si>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</si>
  <si>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</si>
  <si>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</si>
  <si>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</si>
  <si>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</si>
  <si>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</si>
  <si>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</si>
  <si>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</si>
  <si>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</si>
  <si>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</si>
  <si>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</si>
  <si>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</si>
  <si>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</si>
  <si>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</si>
  <si>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</si>
  <si>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</si>
  <si>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</si>
  <si>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</si>
  <si>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</si>
  <si>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</si>
  <si>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</si>
  <si>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</si>
  <si>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</si>
  <si>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</si>
  <si>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</si>
  <si>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</si>
  <si>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</si>
  <si>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</si>
  <si>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</si>
  <si>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</si>
  <si>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</si>
  <si>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</si>
  <si>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</si>
  <si>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</si>
  <si>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</si>
  <si>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</si>
  <si>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</si>
  <si>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</si>
  <si>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</si>
  <si>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</si>
  <si>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</si>
  <si>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</si>
  <si>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</si>
  <si>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</si>
  <si>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</si>
  <si>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</si>
  <si>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</si>
  <si>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</si>
  <si>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</si>
  <si>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</si>
  <si>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</si>
  <si>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</si>
  <si>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</si>
  <si>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</si>
  <si>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</si>
  <si>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</si>
  <si>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</si>
  <si>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</si>
  <si>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</si>
  <si>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</si>
  <si>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</si>
  <si>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</si>
  <si>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</si>
  <si>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</si>
  <si>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</si>
  <si>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</si>
  <si>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</si>
  <si>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</si>
  <si>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</si>
  <si>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</si>
  <si>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</si>
  <si>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</si>
  <si>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</si>
  <si>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</si>
  <si>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</si>
  <si>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</si>
  <si>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</si>
  <si>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</si>
  <si>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</si>
  <si>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</si>
  <si>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</si>
  <si>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</si>
  <si>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</si>
  <si>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</si>
  <si>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</si>
  <si>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</si>
  <si>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</si>
  <si>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</si>
  <si>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</si>
  <si>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</si>
  <si>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</si>
  <si>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</si>
  <si>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</si>
  <si>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</si>
  <si>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</si>
  <si>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</si>
  <si>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</si>
  <si>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</si>
  <si>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</si>
  <si>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</si>
  <si>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</si>
  <si>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</si>
  <si>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</si>
  <si>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</si>
  <si>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</si>
  <si>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</si>
  <si>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</si>
  <si>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</si>
  <si>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</si>
  <si>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</si>
  <si>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</si>
  <si>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</si>
  <si>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</si>
  <si>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</si>
  <si>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</si>
  <si>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</si>
  <si>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</si>
  <si>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</si>
  <si>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</si>
  <si>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</si>
  <si>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</si>
  <si>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</si>
  <si>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</si>
  <si>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</si>
  <si>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</si>
  <si>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</si>
  <si>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</si>
  <si>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</si>
  <si>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</si>
  <si>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</si>
  <si>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</si>
  <si>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</si>
  <si>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</si>
  <si>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</si>
  <si>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</si>
  <si>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</si>
  <si>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</si>
  <si>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</si>
  <si>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</si>
  <si>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</si>
  <si>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</si>
  <si>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</si>
  <si>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</si>
  <si>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</si>
  <si>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</si>
  <si>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</si>
  <si>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</si>
  <si>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</si>
  <si>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</si>
  <si>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</si>
  <si>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</si>
  <si>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</si>
  <si>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</si>
  <si>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</si>
  <si>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</si>
  <si>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</si>
  <si>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</si>
  <si>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</si>
  <si>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</si>
  <si>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</si>
  <si>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</si>
  <si>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</si>
  <si>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</si>
  <si>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</si>
  <si>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</si>
  <si>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</si>
  <si>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</si>
  <si>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</si>
  <si>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</si>
  <si>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</si>
  <si>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</si>
  <si>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</si>
  <si>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</si>
  <si>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</si>
  <si>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</si>
  <si>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</si>
  <si>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</si>
  <si>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</si>
  <si>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</si>
  <si>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</si>
  <si>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</si>
  <si>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</si>
  <si>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</si>
  <si>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</si>
  <si>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</si>
  <si>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</si>
  <si>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</si>
  <si>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</si>
  <si>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</si>
  <si>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</si>
  <si>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</si>
  <si>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</si>
  <si>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</si>
  <si>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</si>
  <si>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</si>
  <si>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</si>
  <si>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</si>
  <si>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</si>
  <si>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</si>
  <si>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</si>
  <si>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</si>
  <si>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</si>
  <si>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</si>
  <si>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</si>
  <si>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</si>
  <si>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</si>
  <si>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</si>
  <si>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</si>
  <si>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</si>
  <si>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</si>
  <si>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</si>
  <si>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</si>
  <si>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</si>
  <si>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</si>
  <si>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</si>
  <si>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</si>
  <si>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</si>
  <si>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</si>
  <si>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</si>
  <si>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</si>
  <si>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</si>
  <si>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</si>
  <si>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</si>
  <si>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</si>
  <si>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</si>
  <si>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</si>
  <si>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</si>
  <si>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</si>
  <si>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</si>
  <si>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</si>
  <si>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</si>
  <si>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</si>
  <si>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</si>
  <si>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</si>
  <si>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</si>
  <si>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</si>
  <si>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</si>
  <si>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</si>
  <si>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</si>
  <si>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</si>
  <si>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</si>
  <si>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</si>
  <si>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</si>
  <si>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</si>
  <si>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</si>
  <si>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</si>
  <si>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</si>
  <si>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</si>
  <si>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</si>
  <si>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</si>
  <si>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</si>
  <si>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</si>
  <si>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</si>
  <si>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</si>
  <si>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</si>
  <si>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</si>
  <si>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</si>
  <si>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</si>
  <si>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</si>
  <si>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</si>
  <si>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</si>
  <si>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</si>
  <si>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</si>
  <si>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</si>
  <si>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</si>
  <si>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</si>
  <si>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</si>
  <si>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</si>
  <si>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</si>
  <si>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</si>
  <si>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</si>
  <si>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</si>
  <si>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</si>
  <si>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</si>
  <si>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</si>
  <si>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</si>
  <si>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</si>
  <si>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</si>
  <si>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</si>
  <si>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</si>
  <si>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</si>
  <si>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</si>
  <si>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</si>
  <si>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</si>
  <si>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</si>
  <si>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</si>
  <si>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</si>
  <si>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</si>
  <si>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</si>
  <si>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</si>
  <si>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</si>
  <si>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</si>
  <si>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</si>
  <si>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</si>
  <si>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</si>
  <si>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</si>
  <si>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</si>
  <si>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</si>
  <si>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</si>
  <si>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</si>
  <si>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</si>
  <si>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</si>
  <si>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</si>
  <si>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</si>
  <si>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</si>
  <si>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</si>
  <si>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</si>
  <si>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</si>
  <si>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</si>
  <si>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</si>
  <si>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</si>
  <si>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</si>
  <si>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</si>
  <si>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</si>
  <si>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</si>
  <si>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</si>
  <si>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</si>
  <si>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</si>
  <si>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</si>
  <si>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</si>
  <si>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</si>
  <si>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</si>
  <si>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</si>
  <si>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</si>
  <si>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</si>
  <si>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</si>
  <si>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</si>
  <si>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</si>
  <si>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</si>
  <si>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</si>
  <si>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</si>
  <si>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</si>
  <si>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</si>
  <si>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</si>
  <si>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</si>
  <si>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</si>
  <si>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</si>
  <si>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</si>
  <si>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</si>
  <si>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</si>
  <si>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</si>
  <si>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</si>
  <si>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</si>
  <si>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</si>
  <si>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</si>
  <si>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</si>
  <si>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</si>
  <si>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</si>
  <si>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</si>
  <si>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</si>
  <si>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</si>
  <si>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</si>
  <si>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</si>
  <si>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</si>
  <si>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</si>
  <si>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</si>
  <si>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</si>
  <si>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</si>
  <si>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</si>
  <si>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</si>
  <si>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</si>
  <si>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</si>
  <si>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</si>
  <si>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</si>
  <si>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</si>
  <si>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</si>
  <si>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</si>
  <si>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</si>
  <si>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</si>
  <si>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</si>
  <si>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</si>
  <si>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</si>
  <si>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</si>
  <si>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</si>
  <si>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</si>
  <si>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</si>
  <si>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</si>
  <si>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</si>
  <si>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</si>
  <si>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</si>
  <si>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</si>
  <si>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</si>
  <si>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</si>
  <si>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</si>
  <si>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</si>
  <si>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</si>
  <si>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</si>
  <si>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</si>
  <si>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</si>
  <si>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</si>
  <si>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</si>
  <si>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</si>
  <si>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</si>
  <si>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</si>
  <si>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</si>
  <si>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</si>
  <si>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</si>
  <si>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</si>
  <si>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</si>
  <si>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</si>
  <si>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</si>
  <si>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</si>
  <si>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</si>
  <si>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</si>
  <si>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</si>
  <si>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</si>
  <si>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</si>
  <si>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</si>
  <si>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</si>
  <si>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</si>
  <si>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</si>
  <si>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</si>
  <si>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</si>
  <si>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</si>
  <si>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</si>
  <si>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</si>
  <si>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</si>
  <si>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</si>
  <si>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</si>
  <si>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</si>
  <si>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</si>
  <si>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</si>
  <si>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</si>
  <si>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</si>
  <si>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</si>
  <si>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</si>
  <si>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</si>
  <si>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</si>
  <si>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</si>
  <si>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</si>
  <si>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</si>
  <si>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</si>
  <si>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</si>
  <si>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</si>
  <si>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</si>
  <si>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</si>
  <si>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</si>
  <si>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</si>
  <si>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</si>
  <si>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</si>
  <si>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</si>
  <si>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</si>
  <si>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</si>
  <si>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</si>
  <si>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</si>
  <si>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</si>
  <si>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</si>
  <si>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</si>
  <si>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</si>
  <si>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</si>
  <si>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</si>
  <si>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</si>
  <si>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</si>
  <si>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</si>
  <si>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</si>
  <si>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</si>
  <si>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</si>
  <si>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</si>
  <si>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</si>
  <si>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</si>
  <si>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</si>
  <si>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</si>
  <si>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</si>
  <si>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</si>
  <si>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</si>
  <si>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</si>
  <si>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</si>
  <si>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</si>
  <si>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</si>
  <si>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</si>
  <si>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</si>
  <si>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</si>
  <si>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</si>
  <si>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</si>
  <si>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</si>
  <si>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</si>
  <si>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</si>
  <si>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</si>
  <si>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</si>
  <si>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</si>
  <si>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</si>
  <si>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</si>
  <si>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</si>
  <si>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</si>
  <si>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</si>
  <si>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</si>
  <si>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</si>
  <si>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</si>
  <si>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</si>
  <si>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</si>
  <si>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</si>
  <si>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</si>
  <si>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</si>
  <si>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</si>
  <si>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</si>
  <si>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</si>
  <si>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</si>
  <si>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</si>
  <si>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</si>
  <si>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</si>
  <si>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</si>
  <si>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</si>
  <si>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</si>
  <si>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</si>
  <si>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</si>
  <si>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</si>
  <si>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</si>
  <si>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</si>
  <si>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</si>
  <si>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</si>
  <si>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</si>
  <si>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</si>
  <si>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</si>
  <si>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</si>
  <si>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</si>
  <si>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</si>
  <si>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</si>
  <si>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</si>
  <si>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</si>
  <si>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</si>
  <si>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</si>
  <si>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</si>
  <si>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</si>
  <si>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</si>
  <si>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</si>
  <si>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</si>
  <si>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</si>
  <si>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</si>
  <si>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</si>
  <si>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</si>
  <si>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</si>
  <si>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</si>
  <si>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</si>
  <si>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</si>
  <si>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</si>
  <si>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</si>
  <si>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</si>
  <si>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</si>
  <si>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</si>
  <si>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</si>
  <si>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</si>
  <si>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</si>
  <si>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</si>
  <si>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</si>
  <si>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</si>
  <si>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</si>
  <si>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</si>
  <si>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</si>
  <si>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</si>
  <si>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</si>
  <si>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</si>
  <si>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</si>
  <si>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</si>
  <si>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</si>
  <si>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</si>
  <si>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</si>
  <si>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</si>
  <si>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</si>
  <si>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</si>
  <si>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</si>
  <si>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</si>
  <si>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</si>
  <si>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</si>
  <si>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</si>
  <si>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</si>
  <si>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</si>
  <si>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</si>
  <si>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</si>
  <si>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</si>
  <si>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</si>
  <si>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</si>
  <si>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</si>
  <si>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</si>
  <si>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</si>
  <si>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</si>
  <si>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</si>
  <si>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</si>
  <si>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</si>
  <si>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</si>
  <si>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</si>
  <si>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</si>
  <si>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</si>
  <si>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</si>
  <si>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</si>
  <si>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</si>
  <si>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</si>
  <si>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</si>
  <si>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</si>
  <si>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</si>
  <si>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</si>
  <si>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</si>
  <si>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</si>
  <si>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</si>
  <si>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</si>
  <si>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</si>
  <si>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</si>
  <si>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</si>
  <si>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</si>
  <si>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</si>
  <si>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</si>
  <si>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</si>
  <si>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</si>
  <si>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</si>
  <si>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</si>
  <si>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</si>
  <si>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</si>
  <si>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</si>
  <si>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</si>
  <si>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</si>
  <si>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</si>
  <si>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</si>
  <si>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</si>
  <si>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</si>
  <si>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</si>
  <si>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</si>
  <si>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</si>
  <si>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</si>
  <si>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</si>
  <si>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</si>
  <si>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</si>
  <si>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</si>
  <si>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</si>
  <si>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</si>
  <si>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</si>
  <si>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</si>
  <si>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</si>
  <si>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</si>
  <si>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</si>
  <si>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</si>
  <si>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</si>
  <si>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</si>
  <si>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</si>
  <si>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</si>
  <si>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</si>
  <si>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</si>
  <si>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</si>
  <si>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</si>
  <si>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</si>
  <si>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</si>
  <si>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</si>
  <si>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</si>
  <si>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</si>
  <si>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</si>
  <si>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</si>
  <si>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</si>
  <si>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</si>
  <si>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</si>
  <si>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</si>
  <si>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</si>
  <si>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</si>
  <si>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</si>
  <si>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</si>
  <si>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</si>
  <si>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</si>
  <si>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</si>
  <si>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</si>
  <si>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</si>
  <si>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</si>
  <si>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</si>
  <si>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</si>
  <si>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</si>
  <si>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</si>
  <si>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</si>
  <si>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</si>
  <si>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</si>
  <si>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</si>
  <si>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</si>
  <si>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</si>
  <si>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</si>
  <si>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</si>
  <si>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</si>
  <si>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</si>
  <si>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</si>
  <si>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</si>
  <si>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</si>
  <si>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</si>
  <si>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</si>
  <si>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</si>
  <si>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</si>
  <si>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</si>
  <si>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</si>
  <si>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</si>
  <si>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</si>
  <si>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</si>
  <si>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</si>
  <si>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</si>
  <si>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</si>
  <si>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</si>
  <si>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</si>
  <si>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</si>
  <si>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</si>
  <si>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</si>
  <si>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</si>
  <si>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</si>
  <si>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</si>
  <si>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</si>
  <si>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</si>
  <si>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</si>
  <si>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</si>
  <si>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</si>
  <si>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</si>
  <si>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</si>
  <si>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</si>
  <si>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</si>
  <si>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</si>
  <si>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</si>
  <si>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</si>
  <si>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</si>
  <si>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</si>
  <si>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</si>
  <si>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</si>
  <si>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</si>
  <si>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</si>
  <si>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</si>
  <si>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</si>
  <si>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</si>
  <si>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</si>
  <si>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</si>
  <si>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</si>
  <si>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</si>
  <si>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</si>
  <si>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</si>
  <si>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</si>
  <si>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</si>
  <si>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</si>
  <si>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</si>
  <si>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</si>
  <si>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</si>
  <si>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</si>
  <si>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</si>
  <si>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</si>
  <si>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</si>
  <si>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</si>
  <si>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</si>
  <si>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</si>
  <si>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</si>
  <si>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</si>
  <si>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</si>
  <si>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</si>
  <si>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</si>
  <si>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</si>
  <si>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</si>
  <si>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</si>
  <si>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</si>
  <si>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</si>
  <si>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</si>
  <si>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</si>
  <si>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</si>
  <si>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</si>
  <si>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</si>
  <si>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</si>
  <si>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</si>
  <si>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</si>
  <si>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</si>
  <si>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</si>
  <si>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</si>
  <si>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</si>
  <si>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</si>
  <si>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</si>
  <si>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</si>
  <si>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</si>
  <si>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</si>
  <si>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</si>
  <si>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</si>
  <si>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</si>
  <si>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</si>
  <si>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</si>
  <si>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</si>
  <si>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</si>
  <si>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</si>
  <si>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</si>
  <si>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</si>
  <si>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</si>
  <si>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</si>
  <si>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</si>
  <si>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</si>
  <si>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</si>
  <si>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</si>
  <si>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</si>
  <si>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</si>
  <si>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</si>
  <si>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</si>
  <si>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</si>
  <si>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</si>
  <si>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</si>
  <si>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</si>
  <si>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</si>
  <si>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</si>
  <si>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</si>
  <si>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</si>
  <si>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</si>
  <si>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</si>
  <si>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</si>
  <si>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</si>
  <si>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</si>
  <si>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</si>
  <si>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</si>
  <si>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</si>
  <si>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</si>
  <si>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</si>
  <si>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</si>
  <si>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</si>
  <si>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</si>
  <si>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</si>
  <si>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</si>
  <si>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</si>
  <si>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</si>
  <si>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</si>
  <si>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</si>
  <si>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</si>
  <si>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</si>
  <si>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</si>
  <si>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</si>
  <si>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</si>
  <si>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</si>
  <si>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</si>
  <si>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</si>
  <si>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</si>
  <si>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</si>
  <si>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</si>
  <si>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</si>
  <si>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</si>
  <si>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</si>
  <si>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</si>
  <si>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</si>
  <si>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</si>
  <si>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</si>
  <si>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</si>
  <si>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</si>
  <si>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</si>
  <si>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</si>
  <si>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</si>
  <si>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</si>
  <si>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</si>
  <si>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</si>
  <si>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</si>
  <si>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</si>
  <si>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</si>
  <si>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</si>
  <si>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</si>
  <si>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</si>
  <si>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</si>
  <si>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</si>
  <si>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</si>
  <si>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</si>
  <si>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</si>
  <si>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</si>
  <si>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</si>
  <si>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</si>
  <si>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</si>
  <si>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</si>
  <si>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</si>
  <si>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</si>
  <si>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</si>
  <si>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</si>
  <si>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</si>
  <si>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</si>
  <si>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</si>
  <si>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</si>
  <si>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</si>
  <si>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</si>
  <si>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</si>
  <si>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</si>
  <si>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</si>
  <si>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</si>
  <si>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</si>
  <si>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</si>
  <si>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</si>
  <si>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</si>
  <si>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</si>
  <si>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</si>
  <si>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</si>
  <si>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</si>
  <si>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</si>
  <si>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</si>
  <si>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</si>
  <si>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</si>
  <si>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</si>
  <si>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</si>
  <si>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</si>
  <si>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</si>
  <si>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</si>
  <si>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</si>
  <si>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</si>
  <si>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</si>
  <si>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</si>
  <si>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</si>
  <si>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</si>
  <si>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</si>
  <si>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</si>
  <si>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</si>
  <si>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</si>
  <si>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</si>
  <si>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</si>
  <si>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</si>
  <si>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</si>
  <si>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</si>
  <si>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</si>
  <si>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</si>
  <si>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</si>
  <si>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</si>
  <si>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</si>
  <si>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</si>
  <si>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</si>
  <si>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</si>
  <si>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</si>
  <si>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</si>
  <si>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</si>
  <si>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</si>
  <si>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</si>
  <si>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</si>
  <si>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</si>
  <si>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</si>
  <si>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</si>
  <si>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</si>
  <si>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</si>
  <si>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</si>
  <si>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</si>
  <si>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</si>
  <si>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</si>
  <si>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</si>
  <si>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</si>
  <si>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</si>
  <si>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</si>
  <si>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</si>
  <si>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</si>
  <si>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</si>
  <si>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</si>
  <si>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</si>
  <si>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</si>
  <si>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</si>
  <si>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</si>
  <si>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</si>
  <si>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</si>
  <si>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</si>
  <si>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</si>
  <si>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</si>
  <si>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</si>
  <si>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</si>
  <si>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</si>
  <si>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</si>
  <si>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</si>
  <si>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</si>
  <si>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</si>
  <si>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</si>
  <si>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</si>
  <si>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</si>
  <si>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</si>
  <si>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</si>
  <si>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</si>
  <si>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</si>
  <si>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</si>
  <si>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</si>
  <si>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</si>
  <si>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</si>
  <si>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</si>
  <si>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</si>
  <si>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</si>
  <si>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</si>
  <si>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</si>
  <si>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</si>
  <si>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</si>
  <si>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</si>
  <si>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</si>
  <si>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</si>
  <si>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</si>
  <si>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</si>
  <si>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</si>
  <si>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</si>
  <si>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</si>
  <si>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</si>
  <si>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</si>
  <si>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</si>
  <si>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</si>
  <si>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</si>
  <si>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</si>
  <si>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</si>
  <si>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</si>
  <si>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</si>
  <si>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</si>
  <si>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</si>
  <si>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</si>
  <si>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</si>
  <si>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</si>
  <si>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</si>
  <si>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</si>
  <si>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</si>
  <si>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</si>
  <si>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</si>
  <si>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</si>
  <si>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</si>
  <si>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</si>
  <si>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</si>
  <si>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</si>
  <si>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</si>
  <si>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</si>
  <si>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</si>
  <si>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</si>
  <si>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</si>
  <si>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</si>
  <si>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</si>
  <si>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</si>
  <si>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</si>
  <si>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</si>
  <si>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</si>
  <si>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</si>
  <si>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</si>
  <si>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</si>
  <si>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</si>
  <si>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</si>
  <si>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</si>
  <si>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</si>
  <si>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</si>
  <si>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</si>
  <si>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</si>
  <si>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</si>
  <si>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</si>
  <si>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</si>
  <si>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</si>
  <si>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</si>
  <si>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</si>
  <si>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</si>
  <si>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</si>
  <si>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</si>
  <si>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</si>
  <si>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</si>
  <si>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</si>
  <si>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</si>
  <si>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</si>
  <si>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</si>
  <si>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</si>
  <si>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</si>
  <si>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</si>
  <si>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</si>
  <si>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</si>
  <si>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</si>
  <si>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</si>
  <si>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</si>
  <si>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</si>
  <si>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</si>
  <si>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</si>
  <si>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</si>
  <si>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</si>
  <si>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</si>
  <si>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</si>
  <si>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</si>
  <si>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</si>
  <si>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</si>
  <si>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</si>
  <si>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</si>
  <si>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</si>
  <si>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</si>
  <si>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</si>
  <si>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</si>
  <si>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</si>
  <si>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</si>
  <si>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</si>
  <si>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</si>
  <si>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</si>
  <si>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</si>
  <si>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</si>
  <si>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</si>
  <si>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</si>
  <si>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</si>
  <si>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</si>
  <si>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</si>
  <si>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</si>
  <si>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</si>
  <si>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</si>
  <si>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</si>
  <si>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</si>
  <si>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</si>
  <si>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</si>
  <si>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</si>
  <si>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</si>
  <si>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</si>
  <si>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</si>
  <si>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</si>
  <si>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</si>
  <si>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</si>
  <si>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</si>
  <si>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</si>
  <si>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</si>
  <si>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</si>
  <si>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</si>
  <si>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</si>
  <si>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</si>
  <si>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</si>
  <si>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</si>
  <si>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</si>
  <si>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</si>
  <si>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</si>
  <si>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</si>
  <si>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</si>
  <si>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</si>
  <si>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</si>
  <si>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</si>
  <si>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</si>
  <si>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</si>
  <si>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</si>
  <si>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</si>
  <si>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</si>
  <si>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</si>
  <si>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</si>
  <si>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</si>
  <si>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</si>
  <si>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</si>
  <si>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</si>
  <si>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</si>
  <si>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</si>
  <si>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</si>
  <si>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</si>
  <si>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</si>
  <si>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</si>
  <si>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</si>
  <si>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</si>
  <si>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</si>
  <si>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</si>
  <si>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</si>
  <si>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</si>
  <si>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</si>
  <si>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</si>
  <si>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</si>
  <si>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</si>
  <si>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</si>
  <si>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</si>
  <si>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</si>
  <si>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</si>
  <si>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</si>
  <si>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</si>
  <si>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</si>
  <si>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</si>
  <si>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</si>
  <si>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</si>
  <si>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</si>
  <si>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</si>
  <si>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</si>
  <si>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</si>
  <si>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</si>
  <si>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</si>
  <si>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</si>
  <si>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</si>
  <si>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</si>
  <si>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</si>
  <si>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</si>
  <si>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</si>
  <si>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</si>
  <si>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</si>
  <si>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</si>
  <si>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</si>
  <si>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</si>
  <si>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</si>
  <si>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</si>
  <si>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</si>
  <si>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</si>
  <si>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</si>
  <si>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</si>
  <si>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</si>
  <si>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</si>
  <si>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</si>
  <si>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</si>
  <si>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</si>
  <si>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</si>
  <si>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</si>
  <si>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</si>
  <si>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</si>
  <si>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</si>
  <si>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</si>
  <si>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</si>
  <si>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</si>
  <si>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</si>
  <si>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</si>
  <si>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</si>
  <si>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</si>
  <si>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</si>
  <si>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</si>
  <si>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</si>
  <si>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</si>
  <si>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</si>
  <si>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</si>
  <si>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</si>
  <si>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</si>
  <si>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</si>
  <si>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</si>
  <si>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</si>
  <si>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</si>
  <si>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</si>
  <si>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</si>
  <si>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</si>
  <si>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</si>
  <si>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</si>
  <si>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</si>
  <si>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</si>
  <si>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</si>
  <si>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</si>
  <si>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</si>
  <si>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</si>
  <si>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</si>
  <si>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</si>
  <si>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</si>
  <si>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</si>
  <si>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</si>
  <si>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</si>
  <si>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</si>
  <si>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</si>
  <si>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</si>
  <si>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</si>
  <si>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</si>
  <si>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</si>
  <si>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</si>
  <si>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</si>
  <si>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</si>
  <si>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</si>
  <si>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</si>
  <si>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</si>
  <si>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</si>
  <si>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</si>
  <si>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</si>
  <si>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</si>
  <si>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</si>
  <si>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</si>
  <si>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</si>
  <si>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</si>
  <si>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</si>
  <si>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</si>
  <si>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</si>
  <si>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</si>
  <si>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</si>
  <si>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</si>
  <si>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</si>
  <si>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</si>
  <si>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</si>
  <si>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</si>
  <si>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</si>
  <si>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</si>
  <si>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</si>
  <si>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</si>
  <si>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</si>
  <si>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</si>
  <si>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</si>
  <si>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</si>
  <si>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</si>
  <si>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</si>
  <si>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</si>
  <si>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</si>
  <si>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</si>
  <si>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</si>
  <si>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</si>
  <si>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</si>
  <si>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</si>
  <si>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</si>
  <si>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</si>
  <si>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</si>
  <si>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</si>
  <si>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</si>
  <si>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</si>
  <si>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</si>
  <si>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</si>
  <si>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</si>
  <si>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</si>
  <si>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</si>
  <si>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</si>
  <si>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</si>
  <si>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</si>
  <si>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</si>
  <si>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</si>
  <si>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</si>
  <si>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</si>
  <si>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</si>
  <si>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</si>
  <si>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</si>
  <si>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</si>
  <si>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</si>
  <si>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</si>
  <si>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</si>
  <si>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</si>
  <si>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</si>
  <si>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</si>
  <si>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</si>
  <si>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</si>
  <si>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</si>
  <si>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</si>
  <si>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</si>
  <si>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</si>
  <si>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</si>
  <si>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</si>
  <si>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</si>
  <si>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</si>
  <si>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</si>
  <si>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</si>
  <si>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</si>
  <si>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</si>
  <si>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</si>
  <si>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</si>
  <si>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</si>
  <si>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</si>
  <si>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</si>
  <si>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</si>
  <si>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</si>
  <si>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</si>
  <si>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</si>
  <si>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</si>
  <si>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</si>
  <si>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</si>
  <si>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</si>
  <si>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</si>
  <si>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</si>
  <si>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</si>
  <si>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</si>
  <si>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</si>
  <si>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</si>
  <si>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</si>
  <si>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</si>
  <si>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</si>
  <si>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</si>
  <si>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</si>
  <si>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</si>
  <si>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</si>
  <si>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</si>
  <si>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</si>
  <si>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</si>
  <si>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</si>
  <si>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</si>
  <si>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</si>
  <si>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</si>
  <si>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</si>
  <si>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</si>
  <si>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</si>
  <si>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</si>
  <si>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</si>
  <si>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</si>
  <si>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</si>
  <si>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</si>
  <si>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</si>
  <si>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</si>
  <si>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</si>
  <si>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</si>
  <si>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</si>
  <si>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</si>
  <si>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</si>
  <si>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</si>
  <si>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</si>
  <si>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</si>
  <si>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</si>
  <si>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</si>
  <si>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</si>
  <si>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</si>
  <si>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</si>
  <si>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</si>
  <si>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</si>
  <si>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</si>
  <si>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</si>
  <si>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</si>
  <si>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</si>
  <si>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</si>
  <si>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</si>
  <si>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</si>
  <si>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</si>
  <si>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</si>
  <si>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</si>
  <si>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</si>
  <si>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</si>
  <si>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</si>
  <si>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</si>
  <si>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</si>
  <si>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</si>
  <si>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</si>
  <si>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</si>
  <si>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</si>
  <si>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</si>
  <si>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</si>
  <si>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</si>
  <si>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</si>
  <si>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</si>
  <si>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</si>
  <si>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</si>
  <si>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</si>
  <si>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</si>
  <si>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</si>
  <si>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</si>
  <si>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</si>
  <si>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</si>
  <si>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</si>
  <si>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</si>
  <si>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</si>
  <si>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</si>
  <si>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</si>
  <si>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</si>
  <si>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</si>
  <si>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</si>
  <si>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</si>
  <si>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</si>
  <si>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</si>
  <si>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</si>
  <si>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</si>
  <si>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</si>
  <si>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</si>
  <si>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</si>
  <si>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</si>
  <si>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</si>
  <si>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</si>
  <si>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</si>
  <si>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</si>
  <si>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</si>
  <si>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</si>
  <si>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</si>
  <si>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</si>
  <si>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</si>
  <si>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</si>
  <si>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</si>
  <si>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</si>
  <si>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</si>
  <si>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</si>
  <si>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</si>
  <si>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</si>
  <si>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</si>
  <si>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</si>
  <si>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</si>
  <si>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</si>
  <si>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</si>
  <si>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</si>
  <si>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</si>
  <si>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</si>
  <si>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</si>
  <si>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</si>
  <si>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</si>
  <si>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</si>
  <si>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</si>
  <si>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</si>
  <si>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</si>
  <si>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</si>
  <si>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</si>
  <si>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</si>
  <si>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</si>
  <si>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</si>
  <si>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</si>
  <si>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</si>
  <si>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</si>
  <si>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</si>
  <si>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</si>
  <si>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</si>
  <si>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</si>
  <si>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</si>
  <si>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</si>
  <si>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</si>
  <si>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</si>
  <si>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</si>
  <si>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</si>
  <si>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</si>
  <si>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</si>
  <si>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</si>
  <si>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</si>
  <si>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</si>
  <si>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</si>
  <si>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</si>
  <si>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</si>
  <si>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</si>
  <si>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</si>
  <si>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</si>
  <si>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</si>
  <si>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</si>
  <si>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</si>
  <si>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</si>
  <si>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</si>
  <si>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</si>
  <si>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</si>
  <si>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</si>
  <si>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</si>
  <si>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</si>
  <si>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</si>
  <si>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</si>
  <si>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</si>
  <si>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</si>
  <si>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</si>
  <si>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</si>
  <si>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</si>
  <si>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</si>
  <si>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</si>
  <si>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</si>
  <si>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</si>
  <si>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</si>
  <si>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</si>
  <si>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</si>
  <si>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</si>
  <si>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</si>
  <si>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</si>
  <si>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</si>
  <si>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</si>
  <si>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</si>
  <si>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</si>
  <si>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</si>
  <si>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</si>
  <si>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</si>
  <si>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</si>
  <si>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</si>
  <si>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</si>
  <si>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</si>
  <si>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</si>
  <si>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</si>
  <si>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</si>
  <si>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</si>
  <si>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</si>
  <si>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</si>
  <si>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</si>
  <si>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</si>
  <si>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</si>
  <si>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</si>
  <si>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</si>
  <si>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</si>
  <si>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</si>
  <si>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</si>
  <si>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</si>
  <si>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</si>
  <si>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</si>
  <si>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</si>
  <si>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</si>
  <si>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</si>
  <si>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</si>
  <si>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</si>
  <si>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</si>
  <si>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</si>
  <si>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</si>
  <si>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</si>
  <si>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</si>
  <si>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</si>
  <si>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</si>
  <si>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</si>
  <si>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</si>
  <si>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</si>
  <si>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</si>
  <si>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</si>
  <si>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</si>
  <si>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</si>
  <si>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</si>
  <si>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</si>
  <si>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</si>
  <si>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</si>
  <si>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</si>
  <si>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</si>
  <si>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</si>
  <si>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</si>
  <si>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</si>
  <si>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</si>
  <si>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</si>
  <si>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</si>
  <si>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</si>
  <si>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</si>
  <si>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</si>
  <si>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</si>
  <si>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</si>
  <si>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</si>
  <si>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</si>
  <si>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</si>
  <si>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</si>
  <si>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</si>
  <si>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</si>
  <si>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</si>
  <si>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</si>
  <si>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</si>
  <si>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</si>
  <si>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</si>
  <si>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</si>
  <si>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</si>
  <si>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</si>
  <si>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</si>
  <si>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</si>
  <si>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</si>
  <si>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</si>
  <si>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</si>
  <si>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</si>
  <si>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</si>
  <si>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</si>
  <si>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</si>
  <si>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</si>
  <si>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</si>
  <si>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</si>
  <si>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</si>
  <si>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</si>
  <si>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</si>
  <si>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</si>
  <si>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</si>
  <si>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</si>
  <si>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</si>
  <si>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</si>
  <si>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</si>
  <si>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</si>
  <si>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</si>
  <si>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</si>
  <si>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</si>
  <si>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</si>
  <si>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</si>
  <si>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</si>
  <si>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</si>
  <si>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</si>
  <si>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</si>
  <si>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</si>
  <si>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</si>
  <si>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</si>
  <si>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</si>
  <si>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</si>
  <si>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</si>
  <si>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</si>
  <si>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</si>
  <si>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</si>
  <si>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</si>
  <si>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</si>
  <si>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</si>
  <si>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</si>
  <si>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</si>
  <si>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</si>
  <si>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</si>
  <si>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</si>
  <si>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</si>
  <si>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</si>
  <si>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</si>
  <si>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</si>
  <si>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</si>
  <si>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</si>
  <si>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</si>
  <si>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</si>
  <si>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</si>
  <si>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</si>
  <si>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</si>
  <si>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</si>
  <si>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</si>
  <si>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</si>
  <si>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</si>
  <si>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</si>
  <si>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</si>
  <si>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</si>
  <si>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</si>
  <si>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</si>
  <si>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</si>
  <si>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</si>
  <si>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</si>
  <si>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</si>
  <si>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</si>
  <si>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</si>
  <si>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</si>
  <si>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</si>
  <si>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</si>
  <si>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</si>
  <si>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</si>
  <si>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</si>
  <si>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</si>
  <si>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</si>
  <si>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</si>
  <si>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</si>
  <si>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</si>
  <si>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</si>
  <si>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</si>
  <si>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</si>
  <si>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</si>
  <si>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</si>
  <si>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</si>
  <si>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</si>
  <si>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</si>
  <si>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</si>
  <si>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</si>
  <si>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</si>
  <si>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</si>
  <si>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</si>
  <si>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</si>
  <si>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</si>
  <si>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</si>
  <si>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</si>
  <si>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</si>
  <si>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</si>
  <si>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</si>
  <si>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</si>
  <si>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</si>
  <si>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</si>
  <si>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</si>
  <si>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</si>
  <si>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</si>
  <si>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</si>
  <si>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</si>
  <si>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</si>
  <si>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</si>
  <si>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</si>
  <si>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</si>
  <si>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</si>
  <si>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</si>
  <si>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</si>
  <si>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</si>
  <si>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</si>
  <si>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</si>
  <si>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</si>
  <si>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</si>
  <si>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</si>
  <si>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</si>
  <si>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</si>
  <si>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</si>
  <si>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</si>
  <si>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</si>
  <si>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</si>
  <si>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</si>
  <si>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</si>
  <si>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</si>
  <si>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</si>
  <si>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</si>
  <si>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</si>
  <si>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</si>
  <si>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</si>
  <si>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</si>
  <si>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</si>
  <si>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</si>
  <si>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</si>
  <si>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</si>
  <si>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</si>
  <si>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</si>
  <si>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</si>
  <si>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</si>
  <si>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</si>
  <si>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</si>
  <si>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</si>
  <si>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</si>
  <si>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</si>
  <si>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</si>
  <si>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</si>
  <si>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</si>
  <si>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</si>
  <si>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</si>
  <si>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</si>
  <si>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</si>
  <si>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</si>
  <si>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</si>
  <si>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</si>
  <si>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</si>
  <si>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</si>
  <si>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</si>
  <si>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</si>
  <si>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</si>
  <si>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</si>
  <si>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</si>
  <si>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</si>
  <si>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</si>
  <si>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</si>
  <si>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</si>
  <si>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</si>
  <si>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</si>
  <si>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</si>
  <si>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</si>
  <si>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</si>
  <si>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</si>
  <si>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</si>
  <si>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</si>
  <si>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</si>
  <si>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</si>
  <si>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</si>
  <si>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</si>
  <si>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</si>
  <si>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</si>
  <si>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</si>
  <si>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</si>
  <si>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</si>
  <si>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</si>
  <si>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</si>
  <si>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</si>
  <si>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</si>
  <si>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</si>
  <si>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</si>
  <si>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</si>
  <si>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</si>
  <si>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</si>
  <si>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</si>
  <si>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</si>
  <si>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</si>
  <si>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</si>
  <si>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</si>
  <si>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</si>
  <si>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</si>
  <si>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</si>
  <si>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</si>
  <si>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</si>
  <si>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</si>
  <si>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</si>
  <si>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</si>
  <si>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</si>
  <si>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</si>
  <si>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</si>
  <si>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</si>
  <si>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</si>
  <si>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</si>
  <si>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</si>
  <si>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</si>
  <si>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</si>
  <si>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</si>
  <si>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</si>
  <si>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</si>
  <si>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</si>
  <si>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</si>
  <si>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</si>
  <si>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</si>
  <si>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</si>
  <si>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</si>
  <si>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</si>
  <si>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</si>
  <si>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</si>
  <si>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</si>
  <si>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</si>
  <si>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</si>
  <si>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</si>
  <si>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</si>
  <si>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</si>
  <si>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</si>
  <si>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</si>
  <si>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</si>
  <si>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</si>
  <si>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</si>
  <si>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</si>
  <si>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</si>
  <si>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</si>
  <si>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</si>
  <si>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</si>
  <si>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</si>
  <si>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</si>
  <si>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</si>
  <si>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</si>
  <si>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</si>
  <si>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</si>
  <si>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</si>
  <si>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</si>
  <si>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</si>
  <si>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</si>
  <si>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</si>
  <si>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</si>
  <si>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</si>
  <si>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</si>
  <si>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</si>
  <si>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</si>
  <si>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</si>
  <si>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</si>
  <si>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</si>
  <si>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</si>
  <si>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</si>
  <si>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</si>
  <si>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</si>
  <si>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</si>
  <si>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</si>
  <si>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</si>
  <si>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</si>
  <si>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</si>
  <si>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</si>
  <si>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</si>
  <si>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</si>
  <si>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</si>
  <si>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</si>
  <si>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</si>
  <si>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</si>
  <si>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</si>
  <si>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</si>
  <si>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</si>
  <si>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</si>
  <si>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</si>
  <si>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</si>
  <si>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</si>
  <si>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</si>
  <si>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</si>
  <si>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</si>
  <si>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</si>
  <si>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</si>
  <si>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</si>
  <si>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</si>
  <si>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</si>
  <si>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</si>
  <si>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</si>
  <si>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</si>
  <si>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</si>
  <si>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</si>
  <si>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</si>
  <si>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</si>
  <si>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</si>
  <si>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</si>
  <si>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</si>
  <si>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</si>
  <si>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</si>
  <si>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</si>
  <si>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</si>
  <si>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</si>
  <si>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</si>
  <si>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</si>
  <si>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</si>
  <si>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</si>
  <si>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</si>
  <si>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</si>
  <si>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</si>
  <si>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</si>
  <si>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</si>
  <si>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</si>
  <si>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</si>
  <si>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</si>
  <si>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</si>
  <si>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</si>
  <si>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</si>
  <si>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</si>
  <si>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</si>
  <si>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</si>
  <si>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</si>
  <si>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</si>
  <si>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</si>
  <si>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</si>
  <si>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</si>
  <si>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</si>
  <si>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</si>
  <si>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</si>
  <si>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</si>
  <si>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</si>
  <si>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</si>
  <si>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</si>
  <si>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</si>
  <si>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</si>
  <si>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</si>
  <si>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</si>
  <si>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</si>
  <si>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</si>
  <si>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</si>
  <si>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</si>
  <si>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</si>
  <si>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</si>
  <si>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</si>
  <si>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</si>
  <si>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</si>
  <si>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</si>
  <si>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</si>
  <si>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</si>
  <si>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</si>
  <si>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</si>
  <si>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</si>
  <si>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</si>
  <si>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</si>
  <si>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</si>
  <si>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</si>
  <si>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</si>
  <si>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</si>
  <si>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</si>
  <si>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</si>
  <si>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</si>
  <si>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</si>
  <si>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</si>
  <si>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</si>
  <si>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</si>
  <si>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</si>
  <si>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</si>
  <si>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</si>
  <si>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</si>
  <si>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</si>
  <si>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</si>
  <si>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</si>
  <si>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</si>
  <si>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</si>
  <si>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</si>
  <si>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</si>
  <si>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</si>
  <si>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</si>
  <si>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</si>
  <si>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</si>
  <si>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</si>
  <si>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</si>
  <si>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</si>
  <si>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</si>
  <si>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</si>
  <si>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</si>
  <si>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</si>
  <si>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</si>
  <si>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</si>
  <si>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</si>
  <si>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</si>
  <si>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</si>
  <si>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</si>
  <si>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</si>
  <si>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</si>
  <si>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</si>
  <si>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</si>
  <si>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</si>
  <si>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</si>
  <si>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</si>
  <si>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</si>
  <si>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</si>
  <si>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</si>
  <si>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</si>
  <si>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</si>
  <si>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</si>
  <si>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</si>
  <si>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</si>
  <si>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</si>
  <si>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</si>
  <si>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</si>
  <si>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</si>
  <si>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</si>
  <si>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</si>
  <si>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</si>
  <si>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</si>
  <si>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</si>
  <si>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</si>
  <si>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</si>
  <si>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</si>
  <si>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</si>
  <si>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</si>
  <si>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</si>
  <si>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</si>
  <si>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</si>
  <si>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</si>
  <si>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</si>
  <si>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</si>
  <si>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</si>
  <si>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</si>
  <si>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</si>
  <si>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</si>
  <si>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</si>
  <si>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</si>
  <si>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</si>
  <si>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</si>
  <si>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</si>
  <si>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</si>
  <si>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</si>
  <si>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</si>
  <si>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</si>
  <si>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</si>
  <si>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</si>
  <si>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</si>
  <si>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</si>
  <si>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</si>
  <si>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</si>
  <si>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</si>
  <si>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</si>
  <si>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</si>
  <si>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</si>
  <si>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</si>
  <si>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</si>
  <si>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</si>
  <si>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</si>
  <si>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</si>
  <si>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</si>
  <si>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</si>
  <si>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</si>
  <si>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</si>
  <si>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</si>
  <si>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</si>
  <si>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</si>
  <si>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</si>
  <si>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</si>
  <si>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</si>
  <si>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</si>
  <si>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</si>
  <si>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</si>
  <si>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</si>
  <si>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</si>
  <si>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</si>
  <si>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</si>
  <si>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</si>
  <si>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</si>
  <si>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</si>
  <si>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</si>
  <si>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</si>
  <si>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</si>
  <si>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</si>
  <si>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</si>
  <si>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</si>
  <si>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</si>
  <si>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</si>
  <si>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</si>
  <si>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</si>
  <si>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</si>
  <si>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</si>
  <si>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</si>
  <si>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</si>
  <si>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</si>
  <si>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</si>
  <si>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</si>
  <si>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</si>
  <si>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</si>
  <si>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</si>
  <si>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</si>
  <si>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</si>
  <si>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</si>
  <si>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</si>
  <si>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</si>
  <si>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</si>
  <si>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</si>
  <si>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</si>
  <si>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</si>
  <si>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</si>
  <si>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</si>
  <si>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</si>
  <si>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</si>
  <si>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</si>
  <si>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</si>
  <si>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</si>
  <si>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</si>
  <si>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</si>
  <si>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</si>
  <si>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</si>
  <si>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</si>
  <si>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</si>
  <si>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</si>
  <si>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</si>
  <si>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</si>
  <si>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</si>
  <si>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</si>
  <si>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</si>
  <si>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</si>
  <si>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</si>
  <si>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</si>
  <si>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</si>
  <si>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</si>
  <si>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</si>
  <si>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</si>
  <si>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</si>
  <si>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</si>
  <si>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</si>
  <si>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</si>
  <si>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</si>
  <si>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</si>
  <si>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</si>
  <si>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</si>
  <si>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</si>
  <si>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</si>
  <si>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</si>
  <si>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</si>
  <si>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</si>
  <si>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</si>
  <si>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</si>
  <si>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</si>
  <si>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</si>
  <si>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</si>
  <si>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</si>
  <si>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</si>
  <si>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</si>
  <si>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</si>
  <si>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</si>
  <si>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</si>
  <si>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</si>
  <si>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</si>
  <si>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</si>
  <si>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</si>
  <si>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</si>
  <si>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</si>
  <si>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</si>
  <si>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</si>
  <si>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</si>
  <si>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</si>
  <si>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</si>
  <si>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</si>
  <si>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</si>
  <si>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</si>
  <si>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</si>
  <si>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</si>
  <si>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</si>
  <si>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</si>
  <si>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</si>
  <si>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</si>
  <si>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</si>
  <si>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</si>
  <si>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</si>
  <si>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</si>
  <si>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</si>
  <si>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</si>
  <si>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</si>
  <si>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</si>
  <si>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</si>
  <si>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</si>
  <si>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</si>
  <si>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</si>
  <si>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</si>
  <si>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</si>
  <si>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</si>
  <si>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</si>
  <si>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</si>
  <si>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</si>
  <si>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</si>
  <si>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</si>
  <si>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</si>
  <si>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</si>
  <si>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</si>
  <si>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</si>
  <si>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</si>
  <si>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</si>
  <si>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</si>
  <si>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</si>
  <si>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</si>
  <si>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</si>
  <si>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</si>
  <si>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</si>
  <si>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</si>
  <si>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</si>
  <si>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</si>
  <si>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</si>
  <si>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</si>
  <si>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</si>
  <si>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</si>
  <si>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</si>
  <si>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</si>
  <si>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</si>
  <si>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</si>
  <si>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</si>
  <si>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</si>
  <si>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</si>
  <si>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</si>
  <si>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</si>
  <si>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</si>
  <si>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</si>
  <si>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</si>
  <si>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</si>
  <si>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</si>
  <si>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</si>
  <si>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</si>
  <si>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</si>
  <si>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</si>
  <si>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</si>
  <si>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</si>
  <si>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</si>
  <si>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</si>
  <si>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</si>
  <si>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</si>
  <si>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</si>
  <si>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</si>
  <si>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</si>
  <si>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</si>
  <si>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</si>
  <si>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</si>
  <si>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</si>
  <si>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</si>
  <si>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</si>
  <si>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</si>
  <si>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</si>
  <si>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</si>
  <si>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</si>
  <si>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</si>
  <si>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</si>
  <si>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</si>
  <si>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</si>
  <si>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</si>
  <si>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</si>
  <si>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</si>
  <si>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</si>
  <si>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</si>
  <si>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</si>
  <si>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</si>
  <si>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</si>
  <si>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</si>
  <si>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</si>
  <si>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</si>
  <si>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</si>
  <si>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</si>
  <si>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</si>
  <si>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</si>
  <si>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</si>
  <si>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</si>
  <si>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</si>
  <si>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</si>
  <si>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</si>
  <si>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</si>
  <si>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</si>
  <si>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</si>
  <si>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</si>
  <si>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</si>
  <si>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</si>
  <si>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</si>
  <si>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</si>
  <si>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</si>
  <si>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</si>
  <si>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</si>
  <si>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</si>
  <si>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</si>
  <si>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</si>
  <si>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</si>
  <si>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</si>
  <si>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</si>
  <si>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</si>
  <si>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</si>
  <si>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</si>
  <si>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</si>
  <si>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</si>
  <si>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</si>
  <si>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</si>
  <si>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</si>
  <si>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</si>
  <si>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</si>
  <si>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</si>
  <si>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</si>
  <si>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</si>
  <si>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</si>
  <si>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</si>
  <si>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</si>
  <si>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</si>
  <si>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</si>
  <si>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</si>
  <si>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</si>
  <si>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</si>
  <si>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</si>
  <si>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</si>
  <si>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</si>
  <si>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</si>
  <si>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</si>
  <si>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</si>
  <si>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</si>
  <si>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</si>
  <si>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</si>
  <si>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</si>
  <si>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</si>
  <si>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</si>
  <si>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</si>
  <si>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</si>
  <si>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</si>
  <si>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</si>
  <si>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</si>
  <si>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</si>
  <si>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</si>
  <si>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</si>
  <si>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</si>
  <si>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</si>
  <si>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</si>
  <si>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</si>
  <si>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</si>
  <si>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</si>
  <si>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</si>
  <si>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</si>
  <si>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</si>
  <si>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</si>
  <si>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</si>
  <si>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</si>
  <si>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</si>
  <si>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</si>
  <si>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</si>
  <si>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</si>
  <si>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</si>
  <si>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</si>
  <si>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</si>
  <si>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</si>
  <si>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</si>
  <si>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</si>
  <si>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</si>
  <si>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</si>
  <si>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</si>
  <si>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</si>
  <si>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</si>
  <si>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</si>
  <si>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</si>
  <si>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</si>
  <si>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</si>
  <si>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</si>
  <si>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</si>
  <si>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</si>
  <si>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</si>
  <si>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</si>
  <si>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</si>
  <si>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</si>
  <si>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</si>
  <si>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</si>
  <si>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</si>
  <si>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</si>
  <si>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</si>
  <si>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</si>
  <si>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</si>
  <si>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</si>
  <si>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</si>
  <si>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</si>
  <si>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</si>
  <si>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</si>
  <si>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</si>
  <si>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</si>
  <si>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</si>
  <si>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</si>
  <si>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</si>
  <si>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</si>
  <si>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</si>
  <si>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</si>
  <si>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</si>
  <si>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</si>
  <si>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</si>
  <si>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</si>
  <si>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</si>
  <si>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</si>
  <si>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</si>
  <si>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</si>
  <si>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</si>
  <si>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</si>
  <si>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</si>
  <si>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</si>
  <si>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</si>
  <si>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</si>
  <si>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</si>
  <si>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</si>
  <si>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</si>
  <si>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</si>
  <si>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</si>
  <si>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</si>
  <si>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</si>
  <si>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</si>
  <si>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</si>
  <si>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</si>
  <si>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</si>
  <si>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</si>
  <si>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</si>
  <si>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</si>
  <si>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</si>
  <si>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</si>
  <si>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</si>
  <si>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</si>
  <si>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</si>
  <si>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</si>
  <si>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</si>
  <si>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</si>
  <si>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</si>
  <si>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</si>
  <si>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</si>
  <si>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</si>
  <si>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</si>
  <si>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</si>
  <si>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</si>
  <si>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</si>
  <si>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</si>
  <si>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</si>
  <si>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</si>
  <si>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</si>
  <si>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</si>
  <si>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</si>
  <si>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</si>
  <si>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</si>
  <si>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</si>
  <si>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</si>
  <si>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</si>
  <si>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</si>
  <si>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</si>
  <si>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</si>
  <si>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</si>
  <si>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</si>
  <si>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</si>
  <si>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</si>
  <si>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</si>
  <si>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</si>
  <si>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</si>
  <si>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</si>
  <si>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</si>
  <si>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</si>
  <si>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</si>
  <si>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</si>
  <si>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</si>
  <si>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</si>
  <si>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</si>
  <si>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</si>
  <si>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</si>
  <si>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</si>
  <si>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</si>
  <si>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</si>
  <si>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</si>
  <si>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</si>
  <si>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</si>
  <si>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</si>
  <si>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</si>
  <si>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</si>
  <si>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</si>
  <si>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</si>
  <si>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</si>
  <si>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</si>
  <si>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</si>
  <si>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</si>
  <si>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</si>
  <si>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</si>
  <si>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</si>
  <si>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</si>
  <si>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</si>
  <si>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</si>
  <si>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</si>
  <si>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</si>
  <si>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</si>
  <si>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</si>
  <si>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</si>
  <si>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</si>
  <si>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</si>
  <si>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</si>
  <si>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</si>
  <si>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</si>
  <si>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</si>
  <si>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</si>
  <si>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</si>
  <si>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</si>
  <si>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</si>
  <si>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</si>
  <si>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</si>
  <si>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</si>
  <si>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</si>
  <si>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</si>
  <si>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</si>
  <si>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</si>
  <si>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</si>
  <si>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</si>
  <si>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</si>
  <si>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</si>
  <si>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</si>
  <si>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</si>
  <si>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</si>
  <si>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</si>
  <si>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</si>
  <si>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</si>
  <si>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</si>
  <si>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</si>
  <si>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</si>
  <si>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</si>
  <si>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</si>
  <si>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</si>
  <si>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</si>
  <si>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</si>
  <si>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</si>
  <si>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</si>
  <si>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</si>
  <si>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</si>
  <si>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</si>
  <si>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</si>
  <si>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</si>
  <si>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</si>
  <si>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</si>
  <si>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</si>
  <si>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</si>
  <si>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</si>
  <si>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</si>
  <si>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</si>
  <si>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</si>
  <si>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</si>
  <si>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</si>
  <si>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</si>
  <si>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</si>
  <si>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</si>
  <si>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</si>
  <si>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</si>
  <si>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</si>
  <si>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</si>
  <si>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</si>
  <si>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</si>
  <si>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</si>
  <si>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</si>
  <si>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</si>
  <si>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</si>
  <si>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</si>
  <si>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</si>
  <si>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</si>
  <si>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</si>
  <si>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</si>
  <si>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</si>
  <si>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</si>
  <si>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</si>
  <si>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</si>
  <si>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</si>
  <si>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</si>
  <si>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</si>
  <si>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</si>
  <si>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</si>
  <si>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</si>
  <si>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</si>
  <si>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</si>
  <si>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</si>
  <si>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</si>
  <si>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</si>
  <si>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</si>
  <si>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</si>
  <si>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</si>
  <si>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</si>
  <si>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</si>
  <si>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</si>
  <si>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</si>
  <si>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</si>
  <si>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</si>
  <si>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</si>
  <si>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</si>
  <si>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</si>
  <si>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</si>
  <si>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</si>
  <si>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</si>
  <si>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</si>
  <si>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</si>
  <si>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</si>
  <si>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</si>
  <si>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</si>
  <si>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</si>
  <si>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</si>
  <si>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</si>
  <si>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</si>
  <si>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</si>
  <si>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</si>
  <si>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</si>
  <si>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</si>
  <si>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</si>
  <si>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</si>
  <si>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</si>
  <si>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</si>
  <si>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</si>
  <si>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</si>
  <si>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</si>
  <si>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</si>
  <si>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</si>
  <si>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</si>
  <si>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</si>
  <si>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</si>
  <si>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</si>
  <si>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</si>
  <si>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</si>
  <si>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</si>
  <si>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</si>
  <si>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</si>
  <si>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</si>
  <si>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</si>
  <si>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</si>
  <si>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</si>
  <si>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</si>
  <si>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</si>
  <si>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</si>
  <si>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</si>
  <si>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</si>
  <si>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</si>
  <si>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</si>
  <si>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</si>
  <si>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</si>
  <si>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</si>
  <si>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</si>
  <si>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</si>
  <si>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</si>
  <si>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</si>
  <si>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</si>
  <si>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</si>
  <si>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</si>
  <si>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</si>
  <si>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</si>
  <si>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</si>
  <si>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</si>
  <si>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</si>
  <si>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</si>
  <si>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</si>
  <si>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</si>
  <si>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</si>
  <si>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</si>
  <si>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</si>
  <si>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</si>
  <si>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</si>
  <si>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</si>
  <si>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</si>
  <si>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</si>
  <si>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</si>
  <si>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</si>
  <si>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</si>
  <si>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</si>
  <si>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</si>
  <si>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</si>
  <si>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</si>
  <si>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</si>
  <si>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</si>
  <si>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</si>
  <si>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</si>
  <si>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</si>
  <si>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</si>
  <si>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</si>
  <si>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</si>
  <si>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</si>
  <si>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</si>
  <si>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</si>
  <si>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</si>
  <si>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</si>
  <si>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</si>
  <si>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</si>
  <si>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</si>
  <si>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</si>
  <si>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</si>
  <si>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</si>
  <si>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</si>
  <si>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</si>
  <si>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</si>
  <si>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</si>
  <si>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</si>
  <si>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</si>
  <si>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</si>
  <si>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</si>
  <si>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</si>
  <si>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</si>
  <si>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</si>
  <si>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</si>
  <si>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</si>
  <si>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</si>
  <si>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</si>
  <si>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</si>
  <si>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</si>
  <si>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</si>
  <si>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</si>
  <si>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</si>
  <si>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</si>
  <si>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</si>
  <si>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</si>
  <si>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</si>
  <si>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</si>
  <si>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</si>
  <si>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</si>
  <si>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</si>
  <si>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</si>
  <si>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</si>
  <si>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</si>
  <si>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</si>
  <si>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</si>
  <si>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</si>
  <si>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</si>
  <si>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</si>
  <si>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</si>
  <si>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</si>
  <si>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</si>
  <si>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</si>
  <si>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</si>
  <si>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</si>
  <si>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</si>
  <si>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</si>
  <si>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</si>
  <si>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</si>
  <si>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</si>
  <si>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</si>
  <si>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</si>
  <si>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</si>
  <si>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</si>
  <si>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</si>
  <si>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</si>
  <si>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</si>
  <si>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</si>
  <si>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</si>
  <si>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</si>
  <si>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</si>
  <si>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</si>
  <si>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</si>
  <si>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</si>
  <si>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</si>
  <si>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</si>
  <si>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</si>
  <si>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</si>
  <si>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</si>
  <si>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</si>
  <si>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</si>
  <si>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</si>
  <si>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</si>
  <si>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</si>
  <si>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</si>
  <si>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</si>
  <si>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</si>
  <si>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</si>
  <si>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</si>
  <si>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</si>
  <si>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</si>
  <si>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</si>
  <si>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</si>
  <si>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</si>
  <si>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</si>
  <si>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</si>
  <si>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</si>
  <si>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</si>
  <si>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</si>
  <si>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</si>
  <si>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</si>
  <si>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</si>
  <si>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</si>
  <si>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</si>
  <si>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</si>
  <si>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</si>
  <si>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</si>
  <si>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</si>
  <si>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</si>
  <si>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</si>
  <si>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</si>
  <si>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</si>
  <si>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</si>
  <si>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</si>
  <si>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</si>
  <si>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</si>
  <si>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</si>
  <si>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</si>
  <si>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</si>
  <si>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</si>
  <si>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</si>
  <si>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</si>
  <si>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</si>
  <si>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</si>
  <si>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</si>
  <si>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</si>
  <si>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</si>
  <si>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</si>
  <si>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</si>
  <si>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</si>
  <si>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</si>
  <si>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</si>
  <si>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</si>
  <si>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</si>
  <si>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</si>
  <si>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</si>
  <si>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</si>
  <si>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</si>
  <si>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</si>
  <si>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</si>
  <si>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</si>
  <si>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</si>
  <si>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</si>
  <si>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</si>
  <si>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</si>
  <si>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</si>
  <si>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</si>
  <si>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</si>
  <si>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</si>
  <si>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</si>
  <si>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</si>
  <si>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</si>
  <si>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</si>
  <si>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</si>
  <si>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</si>
  <si>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</si>
  <si>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</si>
  <si>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</si>
  <si>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</si>
  <si>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</si>
  <si>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</si>
  <si>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</si>
  <si>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</si>
  <si>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</si>
  <si>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</si>
  <si>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</si>
  <si>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</si>
  <si>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</si>
  <si>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</si>
  <si>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</si>
  <si>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</si>
  <si>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</si>
  <si>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</si>
  <si>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</si>
  <si>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</si>
  <si>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</si>
  <si>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</si>
  <si>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</si>
  <si>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</si>
  <si>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</si>
  <si>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</si>
  <si>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</si>
  <si>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</si>
  <si>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</si>
  <si>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</si>
  <si>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</si>
  <si>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</si>
  <si>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</si>
  <si>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</si>
  <si>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</si>
  <si>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</si>
  <si>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</si>
  <si>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</si>
  <si>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</si>
  <si>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</si>
  <si>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</si>
  <si>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</si>
  <si>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</si>
  <si>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</si>
  <si>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</si>
  <si>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</si>
  <si>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</si>
  <si>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</si>
  <si>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</si>
  <si>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</si>
  <si>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</si>
  <si>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</si>
  <si>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</si>
  <si>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</si>
  <si>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</si>
  <si>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</si>
  <si>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</si>
  <si>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</si>
  <si>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</si>
  <si>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</si>
  <si>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</si>
  <si>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</si>
  <si>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</si>
  <si>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</si>
  <si>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</si>
  <si>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</si>
  <si>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</si>
  <si>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</si>
  <si>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</si>
  <si>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</si>
  <si>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</si>
  <si>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</si>
  <si>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</si>
  <si>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</si>
  <si>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</si>
  <si>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</si>
  <si>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</si>
  <si>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</si>
  <si>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</si>
  <si>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</si>
  <si>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</si>
  <si>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</si>
  <si>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</si>
  <si>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</si>
  <si>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</si>
  <si>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</si>
  <si>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</si>
  <si>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</si>
  <si>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</si>
  <si>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</si>
  <si>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</si>
  <si>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</si>
  <si>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</si>
  <si>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</si>
  <si>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</si>
  <si>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</si>
  <si>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</si>
  <si>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</si>
  <si>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</si>
  <si>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</si>
  <si>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</si>
  <si>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</si>
  <si>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</si>
  <si>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</si>
  <si>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</si>
  <si>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</si>
  <si>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</si>
  <si>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</si>
  <si>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</si>
  <si>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</si>
  <si>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</si>
  <si>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</si>
  <si>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</si>
  <si>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</si>
  <si>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</si>
  <si>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</si>
  <si>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</si>
  <si>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</si>
  <si>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</si>
  <si>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</si>
  <si>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</si>
  <si>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</si>
  <si>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</si>
  <si>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</si>
  <si>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</si>
  <si>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</si>
  <si>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</si>
  <si>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</si>
  <si>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</si>
  <si>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</si>
  <si>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</si>
  <si>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</si>
  <si>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</si>
  <si>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</si>
  <si>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</si>
  <si>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</si>
  <si>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</si>
  <si>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</si>
  <si>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</si>
  <si>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</si>
  <si>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</si>
  <si>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</si>
  <si>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</si>
  <si>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</si>
  <si>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</si>
  <si>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</si>
  <si>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</si>
  <si>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</si>
  <si>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</si>
  <si>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</si>
  <si>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</si>
  <si>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</si>
  <si>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</si>
  <si>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</si>
  <si>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</si>
  <si>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</si>
  <si>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</si>
  <si>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</si>
  <si>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</si>
  <si>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</si>
  <si>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</si>
  <si>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</si>
  <si>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</si>
  <si>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</si>
  <si>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</si>
  <si>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</si>
  <si>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</si>
  <si>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</si>
  <si>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</si>
  <si>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</si>
  <si>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</si>
  <si>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</si>
  <si>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</si>
  <si>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</si>
  <si>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</si>
  <si>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</si>
  <si>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</si>
  <si>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</si>
  <si>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</si>
  <si>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</si>
  <si>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</si>
  <si>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</si>
  <si>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</si>
  <si>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</si>
  <si>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</si>
  <si>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</si>
  <si>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</si>
  <si>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</si>
  <si>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</si>
  <si>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</si>
  <si>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</si>
  <si>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</si>
  <si>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</si>
  <si>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</si>
  <si>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</si>
  <si>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</si>
  <si>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</si>
  <si>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</si>
  <si>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</si>
  <si>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</si>
  <si>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</si>
  <si>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</si>
  <si>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</si>
  <si>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</si>
  <si>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</si>
  <si>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</si>
  <si>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</si>
  <si>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</si>
  <si>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</si>
  <si>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</si>
  <si>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</si>
  <si>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</si>
  <si>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</si>
  <si>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</si>
  <si>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</si>
  <si>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</si>
  <si>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</si>
  <si>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</si>
  <si>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</si>
  <si>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</si>
  <si>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</si>
  <si>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</si>
  <si>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</si>
  <si>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</si>
  <si>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</si>
  <si>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</si>
  <si>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</si>
  <si>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</si>
  <si>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</si>
  <si>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</si>
  <si>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</si>
  <si>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</si>
  <si>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</si>
  <si>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</si>
  <si>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</si>
  <si>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</si>
  <si>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</si>
  <si>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</si>
  <si>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</si>
  <si>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</si>
  <si>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</si>
  <si>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</si>
  <si>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</si>
  <si>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</si>
  <si>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</si>
  <si>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</si>
  <si>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</si>
  <si>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</si>
  <si>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</si>
  <si>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</si>
  <si>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</si>
  <si>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</si>
  <si>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</si>
  <si>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</si>
  <si>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</si>
  <si>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</si>
  <si>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</si>
  <si>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</si>
  <si>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</si>
  <si>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</si>
  <si>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</si>
  <si>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</si>
  <si>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</si>
  <si>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</si>
  <si>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</si>
  <si>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</si>
  <si>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</si>
  <si>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</si>
  <si>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</si>
  <si>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</si>
  <si>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</si>
  <si>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</si>
  <si>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</si>
  <si>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</si>
  <si>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</si>
  <si>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</si>
  <si>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</si>
  <si>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</si>
  <si>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</si>
  <si>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</si>
  <si>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</si>
  <si>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</si>
  <si>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</si>
  <si>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</si>
  <si>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</si>
  <si>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</si>
  <si>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</si>
  <si>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</si>
  <si>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</si>
  <si>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</si>
  <si>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</si>
  <si>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</si>
  <si>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</si>
  <si>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</si>
  <si>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</si>
  <si>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</si>
  <si>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</si>
  <si>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</si>
  <si>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</si>
  <si>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</si>
  <si>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</si>
  <si>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</si>
  <si>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</si>
  <si>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</si>
  <si>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</si>
  <si>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</si>
  <si>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</si>
  <si>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</si>
  <si>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</si>
  <si>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</si>
  <si>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</si>
  <si>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</si>
  <si>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</si>
  <si>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</si>
  <si>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</si>
  <si>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</si>
  <si>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</si>
  <si>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</si>
  <si>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</si>
  <si>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</si>
  <si>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</si>
  <si>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</si>
  <si>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</si>
  <si>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</si>
  <si>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</si>
  <si>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</si>
  <si>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</si>
  <si>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</si>
  <si>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</si>
  <si>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</si>
  <si>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</si>
  <si>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</si>
  <si>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</si>
  <si>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</si>
  <si>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</si>
  <si>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</si>
  <si>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</si>
  <si>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</si>
  <si>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</si>
  <si>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</si>
  <si>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</si>
  <si>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</si>
  <si>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</si>
  <si>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</si>
  <si>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</si>
  <si>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</si>
  <si>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</si>
  <si>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</si>
  <si>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</si>
  <si>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</si>
  <si>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</si>
  <si>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</si>
  <si>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</si>
  <si>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</si>
  <si>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</si>
  <si>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</si>
  <si>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</si>
  <si>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</si>
  <si>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</si>
  <si>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</si>
  <si>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</si>
  <si>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</si>
  <si>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</si>
  <si>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</si>
  <si>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</si>
  <si>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</si>
  <si>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</si>
  <si>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</si>
  <si>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</si>
  <si>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</si>
  <si>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</si>
  <si>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</si>
  <si>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</si>
  <si>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</si>
  <si>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</si>
  <si>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</si>
  <si>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</si>
  <si>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</si>
  <si>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</si>
  <si>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</si>
  <si>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</si>
  <si>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</si>
  <si>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</si>
  <si>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</si>
  <si>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</si>
  <si>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</si>
  <si>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</si>
  <si>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</si>
  <si>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</si>
  <si>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</si>
  <si>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</si>
  <si>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</si>
  <si>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</si>
  <si>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</si>
  <si>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</si>
  <si>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</si>
  <si>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</si>
  <si>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</si>
  <si>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</si>
  <si>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</si>
  <si>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</si>
  <si>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</si>
  <si>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</si>
  <si>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</si>
  <si>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</si>
  <si>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</si>
  <si>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</si>
  <si>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</si>
  <si>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</si>
  <si>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</si>
  <si>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</si>
  <si>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</si>
  <si>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</si>
  <si>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</si>
  <si>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</si>
  <si>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</si>
  <si>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</si>
  <si>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</si>
  <si>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</si>
  <si>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</si>
  <si>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</si>
  <si>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</si>
  <si>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</si>
  <si>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</si>
  <si>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</si>
  <si>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</si>
  <si>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</si>
  <si>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</si>
  <si>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</si>
  <si>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</si>
  <si>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</si>
  <si>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</si>
  <si>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</si>
  <si>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</si>
  <si>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</si>
  <si>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</si>
  <si>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</si>
  <si>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</si>
  <si>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</si>
  <si>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</si>
  <si>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</si>
  <si>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</si>
  <si>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</si>
  <si>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</si>
  <si>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</si>
  <si>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</si>
  <si>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</si>
  <si>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</si>
  <si>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</si>
  <si>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</si>
  <si>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</si>
  <si>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</si>
  <si>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</si>
  <si>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</si>
  <si>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</si>
  <si>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</si>
  <si>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</si>
  <si>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</si>
  <si>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</si>
  <si>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</si>
  <si>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</si>
  <si>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</si>
  <si>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</si>
  <si>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</si>
  <si>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</si>
  <si>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</si>
  <si>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</si>
  <si>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</si>
  <si>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</si>
  <si>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</si>
  <si>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</si>
  <si>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</si>
  <si>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</si>
  <si>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</si>
  <si>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</si>
  <si>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</si>
  <si>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</si>
  <si>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</si>
  <si>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</si>
  <si>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</si>
  <si>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</si>
  <si>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</si>
  <si>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</si>
  <si>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</si>
  <si>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</si>
  <si>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</si>
  <si>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</si>
  <si>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</si>
  <si>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</si>
  <si>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</si>
  <si>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</si>
  <si>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</si>
  <si>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</si>
  <si>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</si>
  <si>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</si>
  <si>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</si>
  <si>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</si>
  <si>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</si>
  <si>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</si>
  <si>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</si>
  <si>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</si>
  <si>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</si>
  <si>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</si>
  <si>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</si>
  <si>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</si>
  <si>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</si>
  <si>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</si>
  <si>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</si>
  <si>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</si>
  <si>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</si>
  <si>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</si>
  <si>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</si>
  <si>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</si>
  <si>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</si>
  <si>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</si>
  <si>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</si>
  <si>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</si>
  <si>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</si>
  <si>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</si>
  <si>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</si>
  <si>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</si>
  <si>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</si>
  <si>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</si>
  <si>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</si>
  <si>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</si>
  <si>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</si>
  <si>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</si>
  <si>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</si>
  <si>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</si>
  <si>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</si>
  <si>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</si>
  <si>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</si>
  <si>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</si>
  <si>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</si>
  <si>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</si>
  <si>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</si>
  <si>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</si>
  <si>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</si>
  <si>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</si>
  <si>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</si>
  <si>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</si>
  <si>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</si>
  <si>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</si>
  <si>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</si>
  <si>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</si>
  <si>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</si>
  <si>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</si>
  <si>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</si>
  <si>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</si>
  <si>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</si>
  <si>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</si>
  <si>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</si>
  <si>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</si>
  <si>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</si>
  <si>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</si>
  <si>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</si>
  <si>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</si>
  <si>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</si>
  <si>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</si>
  <si>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</si>
  <si>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</si>
  <si>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</si>
  <si>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</si>
  <si>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</si>
  <si>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</si>
  <si>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</si>
  <si>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</si>
  <si>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</si>
  <si>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</si>
  <si>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</si>
  <si>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</si>
  <si>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</si>
  <si>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</si>
  <si>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</si>
  <si>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</si>
  <si>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</si>
  <si>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</si>
  <si>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</si>
  <si>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</si>
  <si>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</si>
  <si>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</si>
  <si>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</si>
  <si>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</si>
  <si>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</si>
  <si>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</si>
  <si>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</si>
  <si>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</si>
  <si>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</si>
  <si>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</si>
  <si>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</si>
  <si>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</si>
  <si>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</si>
  <si>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</si>
  <si>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</si>
  <si>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</si>
  <si>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</si>
  <si>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</si>
  <si>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</si>
  <si>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</si>
  <si>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</si>
  <si>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</si>
  <si>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</si>
  <si>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</si>
  <si>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</si>
  <si>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</si>
  <si>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</si>
  <si>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</si>
  <si>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</si>
  <si>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</si>
  <si>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</si>
  <si>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</si>
  <si>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</si>
  <si>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</si>
  <si>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</si>
  <si>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</si>
  <si>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</si>
  <si>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</si>
  <si>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</si>
  <si>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</si>
  <si>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</si>
  <si>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</si>
  <si>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</si>
  <si>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</si>
  <si>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</si>
  <si>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</si>
  <si>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</si>
  <si>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</si>
  <si>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</si>
  <si>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</si>
  <si>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</si>
  <si>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</si>
  <si>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</si>
  <si>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</si>
  <si>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</si>
  <si>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</si>
  <si>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</si>
  <si>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</si>
  <si>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</si>
  <si>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</si>
  <si>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</si>
  <si>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</si>
  <si>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</si>
  <si>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</si>
  <si>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</si>
  <si>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</si>
  <si>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</si>
  <si>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</si>
  <si>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</si>
  <si>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</si>
  <si>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</si>
  <si>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</si>
  <si>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</si>
  <si>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</si>
  <si>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</si>
  <si>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</si>
  <si>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</si>
  <si>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</si>
  <si>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</si>
  <si>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</si>
  <si>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</si>
  <si>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</si>
  <si>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</si>
  <si>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</si>
  <si>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</si>
  <si>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</si>
  <si>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</si>
  <si>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</si>
  <si>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</si>
  <si>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</si>
  <si>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</si>
  <si>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</si>
  <si>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</si>
  <si>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</si>
  <si>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</si>
  <si>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</si>
  <si>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</si>
  <si>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</si>
  <si>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</si>
  <si>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</si>
  <si>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</si>
  <si>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</si>
  <si>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</si>
  <si>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</si>
  <si>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</si>
  <si>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</si>
  <si>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</si>
  <si>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</si>
  <si>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</si>
  <si>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</si>
  <si>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</si>
  <si>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</si>
  <si>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</si>
  <si>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</si>
  <si>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</si>
  <si>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</si>
  <si>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</si>
  <si>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</si>
  <si>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</si>
  <si>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</si>
  <si>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</si>
  <si>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</si>
  <si>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</si>
  <si>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</si>
  <si>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</si>
  <si>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</si>
  <si>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</si>
  <si>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</si>
  <si>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</si>
  <si>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</si>
  <si>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</si>
  <si>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</si>
  <si>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</si>
  <si>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</si>
  <si>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</si>
  <si>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</si>
  <si>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</si>
  <si>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</si>
  <si>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</si>
  <si>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</si>
  <si>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</si>
  <si>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</si>
  <si>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</si>
  <si>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</si>
  <si>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</si>
  <si>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</si>
  <si>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</si>
  <si>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</si>
  <si>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</si>
  <si>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</si>
  <si>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</si>
  <si>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</si>
  <si>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</si>
  <si>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</si>
  <si>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</si>
  <si>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</si>
  <si>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</si>
  <si>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</si>
  <si>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</si>
  <si>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</si>
  <si>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</si>
  <si>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</si>
  <si>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</si>
  <si>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</si>
  <si>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</si>
  <si>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</si>
  <si>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</si>
  <si>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</si>
  <si>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</si>
  <si>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</si>
  <si>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</si>
  <si>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</si>
  <si>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</si>
  <si>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</si>
  <si>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</si>
  <si>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</si>
  <si>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</si>
  <si>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</si>
  <si>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</si>
  <si>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</si>
  <si>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</si>
  <si>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</si>
  <si>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</si>
  <si>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</si>
  <si>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</si>
  <si>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</si>
  <si>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</si>
  <si>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</si>
  <si>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</si>
  <si>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</si>
  <si>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</si>
  <si>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</si>
  <si>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</si>
  <si>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</si>
  <si>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</si>
  <si>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</si>
  <si>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</si>
  <si>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</si>
  <si>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</si>
  <si>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</si>
  <si>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</si>
  <si>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</si>
  <si>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</si>
  <si>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</si>
  <si>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</si>
  <si>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</si>
  <si>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</si>
  <si>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</si>
  <si>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</si>
  <si>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</si>
  <si>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</si>
  <si>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</si>
  <si>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</si>
  <si>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</si>
  <si>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</si>
  <si>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</si>
  <si>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</si>
  <si>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</si>
  <si>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</si>
  <si>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</si>
  <si>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</si>
  <si>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</si>
  <si>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</si>
  <si>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</si>
  <si>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</si>
  <si>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</si>
  <si>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</si>
  <si>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</si>
  <si>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</si>
  <si>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</si>
  <si>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</si>
  <si>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</si>
  <si>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</si>
  <si>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</si>
  <si>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</si>
  <si>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</si>
  <si>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</si>
  <si>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</si>
  <si>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</si>
  <si>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</si>
  <si>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</si>
  <si>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</si>
  <si>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</si>
  <si>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</si>
  <si>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</si>
  <si>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</si>
  <si>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</si>
  <si>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</si>
  <si>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</si>
  <si>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</si>
  <si>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</si>
  <si>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</si>
  <si>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</si>
  <si>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</si>
  <si>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</si>
  <si>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</si>
  <si>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</si>
  <si>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</si>
  <si>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</si>
  <si>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</si>
  <si>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</si>
  <si>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</si>
  <si>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</si>
  <si>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</si>
  <si>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</si>
  <si>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</si>
  <si>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</si>
  <si>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</si>
  <si>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</si>
  <si>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</si>
  <si>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</si>
  <si>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</si>
  <si>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</si>
  <si>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</si>
  <si>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</si>
  <si>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</si>
  <si>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</si>
  <si>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</si>
  <si>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</si>
  <si>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</si>
  <si>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</si>
  <si>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</si>
  <si>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</si>
  <si>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</si>
  <si>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</si>
  <si>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</si>
  <si>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</si>
  <si>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</si>
  <si>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</si>
  <si>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</si>
  <si>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</si>
  <si>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</si>
  <si>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</si>
  <si>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</si>
  <si>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</si>
  <si>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</si>
  <si>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</si>
  <si>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</si>
  <si>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</si>
  <si>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</si>
  <si>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</si>
  <si>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</si>
  <si>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</si>
  <si>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</si>
  <si>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</si>
  <si>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</si>
  <si>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</si>
  <si>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</si>
  <si>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</si>
  <si>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</si>
  <si>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</si>
  <si>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</si>
  <si>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</si>
  <si>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</si>
  <si>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</si>
  <si>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</si>
  <si>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</si>
  <si>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</si>
  <si>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</si>
  <si>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</si>
  <si>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</si>
  <si>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</si>
  <si>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</si>
  <si>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</si>
  <si>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</si>
  <si>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</si>
  <si>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</si>
  <si>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</si>
  <si>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</si>
  <si>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</si>
  <si>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</si>
  <si>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</si>
  <si>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</si>
  <si>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</si>
  <si>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</si>
  <si>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</si>
  <si>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</si>
  <si>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</si>
  <si>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</si>
  <si>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</si>
  <si>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</si>
  <si>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</si>
  <si>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</si>
  <si>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</si>
  <si>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</si>
  <si>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</si>
  <si>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</si>
  <si>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</si>
  <si>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</si>
  <si>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</si>
  <si>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</si>
  <si>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</si>
  <si>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</si>
  <si>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</si>
  <si>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</si>
  <si>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</si>
  <si>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</si>
  <si>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</si>
  <si>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</si>
  <si>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</si>
  <si>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</si>
  <si>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</si>
  <si>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</si>
  <si>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</si>
  <si>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</si>
  <si>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</si>
  <si>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</si>
  <si>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</si>
  <si>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</si>
  <si>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</si>
  <si>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</si>
  <si>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</si>
  <si>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</si>
  <si>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</si>
  <si>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</si>
  <si>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</si>
  <si>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</si>
  <si>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</si>
  <si>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</si>
  <si>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</si>
  <si>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</si>
  <si>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</si>
  <si>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</si>
  <si>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</si>
  <si>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</si>
  <si>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</si>
  <si>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</si>
  <si>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</si>
  <si>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</si>
  <si>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</si>
  <si>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</si>
  <si>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</si>
  <si>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</si>
  <si>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</si>
  <si>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</si>
  <si>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</si>
  <si>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</si>
  <si>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</si>
  <si>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</si>
  <si>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</si>
  <si>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</si>
  <si>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</si>
  <si>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</si>
  <si>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</si>
  <si>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</si>
  <si>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</si>
  <si>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</si>
  <si>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</si>
  <si>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</si>
  <si>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</si>
  <si>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</si>
  <si>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</si>
  <si>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</si>
  <si>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</si>
  <si>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</si>
  <si>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</si>
  <si>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</si>
  <si>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</si>
  <si>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</si>
  <si>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</si>
  <si>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</si>
  <si>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</si>
  <si>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</si>
  <si>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</si>
  <si>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</si>
  <si>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</si>
  <si>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</si>
  <si>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</si>
  <si>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</si>
  <si>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</si>
  <si>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</si>
  <si>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</si>
  <si>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</si>
  <si>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</si>
  <si>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</si>
  <si>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</si>
  <si>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</si>
  <si>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</si>
  <si>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</si>
  <si>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</si>
  <si>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</si>
  <si>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</si>
  <si>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</si>
  <si>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</si>
  <si>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</si>
  <si>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</si>
  <si>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</si>
  <si>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</si>
  <si>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</si>
  <si>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</si>
  <si>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</si>
  <si>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</si>
  <si>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</si>
  <si>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</si>
  <si>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</si>
  <si>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</si>
  <si>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</si>
  <si>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</si>
  <si>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</si>
  <si>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</si>
  <si>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</si>
  <si>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</si>
  <si>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</si>
  <si>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</si>
  <si>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</si>
  <si>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</si>
  <si>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</si>
  <si>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</si>
  <si>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</si>
  <si>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</si>
  <si>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</si>
  <si>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</si>
  <si>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</si>
  <si>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</si>
  <si>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</si>
  <si>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</si>
  <si>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</si>
  <si>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</si>
  <si>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</si>
  <si>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</si>
  <si>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</si>
  <si>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</si>
  <si>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</si>
  <si>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</si>
  <si>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</si>
  <si>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</si>
  <si>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</si>
  <si>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</si>
  <si>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</si>
  <si>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</si>
  <si>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</si>
  <si>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</si>
  <si>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</si>
  <si>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</si>
  <si>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</si>
  <si>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</si>
  <si>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</si>
  <si>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</si>
  <si>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</si>
  <si>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</si>
  <si>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</si>
  <si>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</si>
  <si>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</si>
  <si>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</si>
  <si>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</si>
  <si>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</si>
  <si>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</si>
  <si>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</si>
  <si>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</si>
  <si>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</si>
  <si>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</si>
  <si>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</si>
  <si>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</si>
  <si>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</si>
  <si>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</si>
  <si>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</si>
  <si>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</si>
  <si>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</si>
  <si>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</si>
  <si>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</si>
  <si>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</si>
  <si>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</si>
  <si>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</si>
  <si>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</si>
  <si>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</si>
  <si>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</si>
  <si>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</si>
  <si>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</si>
  <si>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</si>
  <si>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</si>
  <si>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</si>
  <si>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</si>
  <si>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</si>
  <si>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</si>
  <si>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</si>
  <si>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</si>
  <si>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</si>
  <si>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</si>
  <si>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</si>
  <si>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</si>
  <si>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</si>
  <si>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</si>
  <si>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</si>
  <si>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</si>
  <si>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</si>
  <si>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</si>
  <si>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</si>
  <si>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</si>
  <si>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</si>
  <si>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</si>
  <si>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</si>
  <si>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</si>
  <si>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</si>
  <si>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</si>
  <si>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</si>
  <si>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</si>
  <si>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</si>
  <si>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</si>
  <si>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</si>
  <si>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</si>
  <si>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</si>
  <si>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</si>
  <si>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</si>
  <si>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</si>
  <si>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</si>
  <si>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</si>
  <si>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</si>
  <si>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</si>
  <si>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</si>
  <si>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</si>
  <si>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</si>
  <si>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</si>
  <si>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</si>
  <si>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</si>
  <si>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</si>
  <si>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</si>
  <si>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</si>
  <si>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</si>
  <si>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</si>
  <si>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</si>
  <si>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</si>
  <si>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</si>
  <si>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</si>
  <si>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</si>
  <si>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</si>
  <si>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</si>
  <si>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</si>
  <si>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</si>
  <si>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</si>
  <si>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</si>
  <si>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</si>
  <si>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</si>
  <si>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</si>
  <si>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</si>
  <si>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</si>
  <si>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</si>
  <si>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</si>
  <si>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</si>
  <si>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</si>
  <si>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</si>
  <si>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</si>
  <si>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</si>
  <si>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</si>
  <si>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</si>
  <si>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</si>
  <si>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</si>
  <si>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</si>
  <si>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</si>
  <si>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</si>
  <si>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</si>
  <si>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</si>
  <si>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</si>
  <si>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</si>
  <si>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</si>
  <si>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</si>
  <si>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</si>
  <si>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</si>
  <si>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</si>
  <si>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</si>
  <si>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</si>
  <si>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</si>
  <si>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</si>
  <si>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</si>
  <si>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</si>
  <si>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</si>
  <si>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</si>
  <si>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</si>
  <si>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</si>
  <si>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</si>
  <si>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</si>
  <si>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</si>
  <si>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</si>
  <si>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</si>
  <si>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</si>
  <si>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</si>
  <si>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</si>
  <si>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</si>
  <si>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</si>
  <si>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</si>
  <si>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</si>
  <si>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</si>
  <si>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</si>
  <si>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</si>
  <si>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</si>
  <si>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</si>
  <si>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</si>
  <si>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</si>
  <si>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</si>
  <si>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</si>
  <si>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</si>
  <si>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</si>
  <si>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</si>
  <si>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</si>
  <si>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</si>
  <si>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</si>
  <si>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</si>
  <si>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</si>
  <si>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</si>
  <si>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</si>
  <si>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</si>
  <si>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</si>
  <si>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</si>
  <si>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</si>
  <si>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</si>
  <si>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</si>
  <si>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</si>
  <si>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</si>
  <si>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</si>
  <si>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</si>
  <si>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</si>
  <si>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</si>
  <si>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</si>
  <si>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</si>
  <si>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</si>
  <si>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</si>
  <si>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</si>
  <si>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</si>
  <si>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</si>
  <si>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</si>
  <si>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</si>
  <si>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</si>
  <si>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</si>
  <si>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</si>
  <si>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</si>
  <si>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</si>
  <si>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</si>
  <si>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</si>
  <si>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</si>
  <si>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</si>
  <si>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</si>
  <si>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</si>
  <si>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</si>
  <si>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</si>
  <si>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</si>
  <si>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</si>
  <si>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</si>
  <si>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</si>
  <si>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</si>
  <si>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</si>
  <si>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</si>
  <si>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</si>
  <si>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</si>
  <si>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</si>
  <si>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</si>
  <si>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</si>
  <si>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</si>
  <si>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</si>
  <si>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</si>
  <si>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</si>
  <si>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</si>
  <si>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</si>
  <si>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</si>
  <si>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</si>
  <si>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</si>
  <si>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</si>
  <si>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</si>
  <si>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</si>
  <si>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</si>
  <si>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</si>
  <si>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</si>
  <si>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</si>
  <si>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</si>
  <si>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</si>
  <si>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</si>
  <si>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</si>
  <si>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</si>
  <si>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</si>
  <si>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</si>
  <si>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</si>
  <si>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</si>
  <si>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</si>
  <si>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</si>
  <si>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</si>
  <si>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</si>
  <si>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</si>
  <si>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</si>
  <si>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</si>
  <si>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</si>
  <si>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</si>
  <si>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</si>
  <si>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</si>
  <si>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</si>
  <si>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</si>
  <si>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</si>
  <si>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</si>
  <si>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</si>
  <si>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</si>
  <si>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</si>
  <si>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</si>
  <si>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</si>
  <si>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</si>
  <si>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</si>
  <si>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</si>
  <si>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</si>
  <si>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</si>
  <si>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</si>
  <si>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</si>
  <si>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</si>
  <si>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</si>
  <si>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</si>
  <si>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</si>
  <si>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</si>
  <si>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</si>
  <si>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</si>
  <si>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</si>
  <si>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</si>
  <si>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</si>
  <si>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</si>
  <si>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</si>
  <si>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</si>
  <si>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</si>
  <si>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</si>
  <si>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</si>
  <si>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</si>
  <si>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</si>
  <si>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</si>
  <si>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</si>
  <si>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</si>
  <si>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</si>
  <si>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</si>
  <si>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</si>
  <si>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</si>
  <si>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</si>
  <si>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</si>
  <si>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</si>
  <si>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</si>
  <si>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</si>
  <si>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</si>
  <si>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</si>
  <si>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</si>
  <si>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</si>
  <si>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</si>
  <si>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</si>
  <si>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</si>
  <si>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</si>
  <si>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</si>
  <si>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</si>
  <si>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</si>
  <si>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</si>
  <si>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</si>
  <si>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</si>
  <si>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</si>
  <si>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</si>
  <si>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</si>
  <si>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</si>
  <si>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</si>
  <si>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</si>
  <si>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</si>
  <si>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</si>
  <si>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</si>
  <si>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</si>
  <si>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</si>
  <si>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</si>
  <si>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</si>
  <si>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</si>
  <si>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</si>
  <si>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</si>
  <si>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</si>
  <si>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</si>
  <si>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</si>
  <si>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</si>
  <si>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</si>
  <si>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</si>
  <si>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</si>
  <si>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</si>
  <si>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</si>
  <si>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</si>
  <si>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</si>
  <si>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</si>
  <si>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</si>
  <si>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</si>
  <si>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</si>
  <si>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</si>
  <si>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</si>
  <si>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</si>
  <si>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</si>
  <si>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</si>
  <si>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</si>
  <si>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</si>
  <si>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</si>
  <si>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</si>
  <si>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</si>
  <si>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</si>
  <si>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</si>
  <si>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</si>
  <si>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</si>
  <si>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</si>
  <si>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</si>
  <si>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</si>
  <si>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</si>
  <si>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</si>
  <si>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</si>
  <si>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</si>
  <si>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</si>
  <si>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</si>
  <si>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</si>
  <si>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</si>
  <si>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</si>
  <si>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</si>
  <si>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</si>
  <si>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</si>
  <si>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</si>
  <si>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</si>
  <si>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</si>
  <si>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</si>
  <si>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</si>
  <si>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</si>
  <si>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</si>
  <si>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</si>
  <si>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</si>
  <si>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</si>
  <si>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</si>
  <si>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</si>
  <si>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</si>
  <si>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</si>
  <si>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</si>
  <si>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</si>
  <si>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</si>
  <si>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</si>
  <si>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</si>
  <si>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</si>
  <si>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</si>
  <si>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</si>
  <si>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</si>
  <si>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</si>
  <si>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</si>
  <si>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</si>
  <si>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</si>
  <si>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</si>
  <si>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</si>
  <si>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</si>
  <si>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</si>
  <si>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</si>
  <si>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</si>
  <si>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</si>
  <si>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</si>
  <si>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</si>
  <si>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</si>
  <si>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</si>
  <si>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</si>
  <si>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</si>
  <si>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</si>
  <si>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</si>
  <si>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</si>
  <si>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</si>
  <si>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</si>
  <si>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</si>
  <si>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</si>
  <si>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</si>
  <si>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</si>
  <si>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</si>
  <si>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</si>
  <si>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</si>
  <si>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</si>
  <si>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</si>
  <si>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</si>
  <si>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</si>
  <si>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</si>
  <si>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</si>
  <si>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</si>
  <si>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</si>
  <si>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</si>
  <si>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</si>
  <si>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</si>
  <si>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</si>
  <si>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</si>
  <si>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</si>
  <si>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</si>
  <si>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</si>
  <si>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</si>
  <si>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</si>
  <si>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</si>
  <si>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</si>
  <si>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</si>
  <si>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</si>
  <si>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</si>
  <si>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</si>
  <si>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</si>
  <si>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</si>
  <si>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</si>
  <si>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</si>
  <si>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</si>
  <si>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</si>
  <si>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</si>
  <si>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</si>
  <si>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</si>
  <si>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</si>
  <si>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</si>
  <si>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</si>
  <si>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</si>
  <si>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</si>
  <si>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</si>
  <si>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</si>
  <si>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</si>
  <si>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</si>
  <si>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</si>
  <si>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</si>
  <si>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</si>
  <si>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</si>
  <si>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</si>
  <si>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</si>
  <si>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</si>
  <si>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</si>
  <si>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</si>
  <si>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</si>
  <si>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</si>
  <si>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</si>
  <si>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</si>
  <si>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</si>
  <si>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</si>
  <si>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</si>
  <si>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</si>
  <si>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</si>
  <si>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</si>
  <si>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</si>
  <si>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</si>
  <si>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</si>
  <si>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</si>
  <si>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</si>
  <si>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</si>
  <si>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</si>
  <si>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</si>
  <si>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</si>
  <si>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</si>
  <si>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</si>
  <si>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</si>
  <si>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</si>
  <si>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</si>
  <si>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</si>
  <si>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</si>
  <si>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</si>
  <si>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</si>
  <si>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</si>
  <si>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</si>
  <si>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</si>
  <si>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</si>
  <si>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</si>
  <si>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</si>
  <si>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</si>
  <si>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</si>
  <si>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</si>
  <si>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</si>
  <si>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</si>
  <si>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</si>
  <si>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</si>
  <si>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</si>
  <si>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</si>
  <si>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</si>
  <si>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</si>
  <si>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</si>
  <si>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</si>
  <si>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</si>
  <si>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</si>
  <si>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</si>
  <si>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</si>
  <si>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</si>
  <si>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</si>
  <si>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</si>
  <si>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</si>
  <si>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</si>
  <si>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</si>
  <si>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</si>
  <si>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</si>
  <si>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</si>
  <si>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</si>
  <si>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</si>
  <si>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</si>
  <si>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</si>
  <si>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</si>
  <si>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</si>
  <si>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</si>
  <si>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</si>
  <si>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</si>
  <si>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</si>
  <si>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</si>
  <si>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</si>
  <si>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</si>
  <si>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</si>
  <si>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</si>
  <si>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</si>
  <si>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</si>
  <si>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</si>
  <si>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</si>
  <si>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</si>
  <si>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</si>
  <si>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</si>
  <si>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</si>
  <si>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</si>
  <si>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</si>
  <si>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</si>
  <si>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</si>
  <si>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</si>
  <si>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</si>
  <si>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</si>
  <si>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</si>
  <si>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</si>
  <si>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</si>
  <si>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</si>
  <si>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</si>
  <si>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</si>
  <si>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</si>
  <si>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</si>
  <si>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</si>
  <si>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</si>
  <si>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</si>
  <si>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</si>
  <si>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</si>
  <si>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</si>
  <si>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</si>
  <si>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</si>
  <si>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</si>
  <si>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</si>
  <si>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</si>
  <si>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</si>
  <si>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</si>
  <si>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</si>
  <si>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</si>
  <si>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</si>
  <si>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</si>
  <si>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</si>
  <si>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</si>
  <si>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</si>
  <si>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</si>
  <si>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</si>
  <si>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</si>
  <si>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</si>
  <si>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</si>
  <si>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</si>
  <si>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</si>
  <si>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</si>
  <si>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</si>
  <si>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</si>
  <si>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</si>
  <si>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</si>
  <si>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</si>
  <si>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</si>
  <si>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</si>
  <si>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</si>
  <si>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</si>
  <si>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</si>
  <si>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</si>
  <si>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</si>
  <si>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</si>
  <si>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</si>
  <si>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</si>
  <si>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</si>
  <si>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</si>
  <si>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</si>
  <si>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</si>
  <si>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</si>
  <si>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</si>
  <si>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</si>
  <si>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</si>
  <si>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</si>
  <si>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</si>
  <si>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</si>
  <si>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</si>
  <si>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</si>
  <si>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</si>
  <si>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</si>
  <si>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</si>
  <si>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</si>
  <si>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</si>
  <si>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</si>
  <si>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</si>
  <si>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</si>
  <si>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</si>
  <si>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</si>
  <si>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</si>
  <si>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</si>
  <si>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</si>
  <si>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</si>
  <si>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</si>
  <si>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</si>
  <si>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</si>
  <si>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</si>
  <si>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</si>
  <si>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</si>
  <si>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</si>
  <si>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</si>
  <si>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</si>
  <si>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</si>
  <si>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</si>
  <si>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</si>
  <si>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</si>
  <si>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</si>
  <si>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</si>
  <si>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</si>
  <si>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</si>
  <si>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</si>
  <si>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</si>
  <si>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</si>
  <si>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</si>
  <si>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</si>
  <si>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</si>
  <si>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</si>
  <si>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</si>
  <si>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</si>
  <si>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</si>
  <si>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</si>
  <si>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</si>
  <si>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</si>
  <si>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</si>
  <si>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</si>
  <si>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</si>
  <si>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</si>
  <si>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</si>
  <si>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</si>
  <si>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</si>
  <si>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</si>
  <si>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</si>
  <si>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</si>
  <si>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</si>
  <si>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</si>
  <si>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</si>
  <si>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</si>
  <si>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</si>
  <si>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</si>
  <si>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</si>
  <si>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</si>
  <si>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</si>
  <si>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</si>
  <si>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</si>
  <si>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</si>
  <si>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</si>
  <si>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</si>
  <si>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</si>
  <si>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</si>
  <si>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</si>
  <si>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</si>
  <si>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</si>
  <si>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</si>
  <si>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</si>
  <si>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</si>
  <si>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</si>
  <si>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</si>
  <si>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</si>
  <si>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</si>
  <si>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</si>
  <si>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</si>
  <si>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</si>
  <si>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</si>
  <si>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</si>
  <si>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</si>
  <si>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</si>
  <si>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</si>
  <si>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</si>
  <si>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</si>
  <si>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</si>
  <si>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</si>
  <si>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</si>
  <si>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</si>
  <si>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</si>
  <si>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</si>
  <si>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</si>
  <si>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</si>
  <si>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</si>
  <si>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</si>
  <si>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</si>
  <si>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</si>
  <si>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</si>
  <si>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</si>
  <si>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</si>
  <si>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</si>
  <si>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</si>
  <si>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</si>
  <si>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</si>
  <si>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</si>
  <si>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</si>
  <si>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</si>
  <si>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</si>
  <si>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</si>
  <si>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</si>
  <si>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</si>
  <si>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</si>
  <si>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</si>
  <si>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</si>
  <si>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</si>
  <si>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</si>
  <si>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</si>
  <si>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</si>
  <si>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</si>
  <si>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</si>
  <si>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</si>
  <si>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</si>
  <si>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</si>
  <si>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</si>
  <si>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</si>
  <si>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</si>
  <si>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</si>
  <si>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</si>
  <si>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</si>
  <si>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</si>
  <si>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</si>
  <si>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</si>
  <si>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</si>
  <si>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</si>
  <si>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</si>
  <si>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</si>
  <si>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</si>
  <si>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</si>
  <si>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</si>
  <si>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</si>
  <si>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</si>
  <si>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</si>
  <si>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</si>
  <si>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</si>
  <si>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</si>
  <si>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</si>
  <si>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</si>
  <si>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</si>
  <si>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</si>
  <si>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</si>
  <si>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</si>
  <si>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</si>
  <si>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</si>
  <si>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</si>
  <si>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</si>
  <si>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</si>
  <si>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</si>
  <si>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</si>
  <si>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</si>
  <si>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</si>
  <si>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</si>
  <si>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</si>
  <si>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</si>
  <si>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</si>
  <si>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</si>
  <si>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</si>
  <si>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</si>
  <si>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</si>
  <si>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</si>
  <si>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</si>
  <si>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</si>
  <si>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</si>
  <si>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</si>
  <si>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</si>
  <si>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</si>
  <si>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</si>
  <si>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</si>
  <si>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</si>
  <si>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</si>
  <si>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</si>
  <si>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</si>
  <si>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</si>
  <si>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</si>
  <si>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</si>
  <si>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</si>
  <si>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</si>
  <si>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</si>
  <si>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</si>
  <si>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</si>
  <si>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</si>
  <si>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</si>
  <si>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</si>
  <si>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</si>
  <si>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</si>
  <si>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</si>
  <si>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</si>
  <si>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</si>
  <si>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</si>
  <si>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</si>
  <si>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</si>
  <si>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</si>
  <si>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</si>
  <si>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</si>
  <si>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</si>
  <si>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</si>
  <si>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</si>
  <si>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</si>
  <si>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</si>
  <si>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</si>
  <si>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</si>
  <si>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</si>
  <si>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</si>
  <si>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</si>
  <si>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</si>
  <si>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</si>
  <si>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</si>
  <si>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</si>
  <si>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</si>
  <si>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</si>
  <si>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</si>
  <si>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</si>
  <si>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</si>
  <si>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</si>
  <si>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</si>
  <si>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</si>
  <si>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</si>
  <si>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</si>
  <si>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</si>
  <si>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</si>
  <si>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</si>
  <si>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</si>
  <si>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</si>
  <si>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</si>
  <si>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</si>
  <si>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</si>
  <si>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</si>
  <si>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</si>
  <si>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</si>
  <si>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</si>
  <si>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</si>
  <si>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</si>
  <si>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</si>
  <si>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</si>
  <si>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</si>
  <si>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</si>
  <si>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</si>
  <si>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</si>
  <si>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</si>
  <si>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</si>
  <si>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</si>
  <si>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</si>
  <si>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</si>
  <si>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</si>
  <si>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</si>
  <si>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</si>
  <si>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</si>
  <si>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</si>
  <si>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</si>
  <si>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</si>
  <si>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</si>
  <si>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</si>
  <si>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</si>
  <si>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</si>
  <si>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</si>
  <si>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</si>
  <si>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</si>
  <si>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</si>
  <si>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</si>
  <si>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</si>
  <si>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</si>
  <si>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</si>
  <si>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</si>
  <si>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</si>
  <si>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</si>
  <si>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</si>
  <si>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</si>
  <si>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</si>
  <si>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</si>
  <si>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</si>
  <si>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</si>
  <si>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</si>
  <si>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</si>
  <si>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</si>
  <si>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</si>
  <si>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</si>
  <si>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</si>
  <si>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</si>
  <si>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</si>
  <si>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</si>
  <si>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</si>
  <si>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</si>
  <si>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</si>
  <si>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</si>
  <si>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</si>
  <si>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</si>
  <si>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</si>
  <si>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</si>
  <si>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</si>
  <si>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</si>
  <si>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</si>
  <si>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</si>
  <si>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</si>
  <si>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</si>
  <si>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</si>
  <si>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</si>
  <si>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</si>
  <si>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</si>
  <si>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</si>
  <si>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</si>
  <si>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</si>
  <si>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</si>
  <si>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</si>
  <si>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</si>
  <si>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</si>
  <si>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</si>
  <si>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</si>
  <si>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</si>
  <si>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</si>
  <si>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</si>
  <si>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</si>
  <si>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</si>
  <si>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</si>
  <si>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</si>
  <si>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</si>
  <si>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</si>
  <si>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</si>
  <si>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</si>
  <si>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</si>
  <si>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</si>
  <si>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</si>
  <si>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</si>
  <si>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</si>
  <si>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</si>
  <si>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</si>
  <si>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</si>
  <si>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</si>
  <si>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</si>
  <si>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</si>
  <si>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</si>
  <si>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</si>
  <si>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</si>
  <si>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</si>
  <si>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</si>
  <si>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</si>
  <si>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</si>
  <si>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</si>
  <si>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</si>
  <si>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</si>
  <si>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</si>
  <si>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</si>
  <si>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</si>
  <si>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</si>
  <si>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</si>
  <si>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</si>
  <si>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</si>
  <si>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</si>
  <si>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</si>
  <si>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</si>
  <si>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</si>
  <si>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</si>
  <si>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</si>
  <si>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</si>
  <si>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</si>
  <si>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</si>
  <si>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</si>
  <si>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</si>
  <si>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</si>
  <si>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</si>
  <si>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</si>
  <si>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</si>
  <si>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</si>
  <si>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</si>
  <si>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</si>
  <si>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</si>
  <si>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</si>
  <si>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</si>
  <si>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</si>
  <si>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</si>
  <si>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</si>
  <si>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</si>
  <si>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</si>
  <si>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</si>
  <si>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</si>
  <si>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</si>
  <si>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</si>
  <si>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</si>
  <si>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</si>
  <si>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</si>
  <si>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</si>
  <si>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</si>
  <si>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</si>
  <si>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</si>
  <si>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</si>
  <si>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</si>
  <si>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</si>
  <si>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</si>
  <si>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</si>
  <si>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</si>
  <si>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</si>
  <si>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</si>
  <si>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</si>
  <si>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</si>
  <si>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</si>
  <si>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</si>
  <si>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</si>
  <si>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</si>
  <si>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</si>
  <si>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</si>
  <si>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</si>
  <si>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</si>
  <si>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</si>
  <si>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</si>
  <si>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</si>
  <si>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</si>
  <si>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</si>
  <si>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</si>
  <si>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</si>
  <si>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</si>
  <si>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</si>
  <si>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</si>
  <si>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</si>
  <si>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</si>
  <si>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</si>
  <si>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</si>
  <si>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</si>
  <si>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</si>
  <si>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</si>
  <si>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</si>
  <si>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</si>
  <si>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</si>
  <si>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</si>
  <si>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</si>
  <si>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</si>
  <si>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</si>
  <si>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</si>
  <si>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</si>
  <si>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</si>
  <si>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</si>
  <si>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</si>
  <si>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</si>
  <si>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</si>
  <si>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</si>
  <si>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</si>
  <si>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</si>
  <si>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</si>
  <si>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</si>
  <si>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</si>
  <si>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</si>
  <si>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</si>
  <si>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</si>
  <si>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</si>
  <si>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</si>
  <si>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</si>
  <si>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</si>
  <si>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</si>
  <si>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</si>
  <si>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</si>
  <si>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</si>
  <si>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</si>
  <si>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</si>
  <si>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</si>
  <si>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</si>
  <si>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</si>
  <si>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</si>
  <si>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</si>
  <si>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</si>
  <si>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</si>
  <si>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</si>
  <si>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</si>
  <si>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</si>
  <si>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</si>
  <si>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</si>
  <si>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</si>
  <si>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</si>
  <si>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</si>
  <si>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</si>
  <si>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</si>
  <si>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</si>
  <si>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</si>
  <si>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</si>
  <si>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</si>
  <si>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</si>
  <si>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</si>
  <si>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</si>
  <si>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</si>
  <si>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</si>
  <si>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</si>
  <si>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</si>
  <si>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</si>
  <si>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</si>
  <si>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</si>
  <si>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</si>
  <si>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</si>
  <si>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</si>
  <si>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</si>
  <si>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</si>
  <si>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</si>
  <si>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</si>
  <si>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</si>
  <si>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</si>
  <si>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</si>
  <si>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</si>
  <si>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</si>
  <si>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</si>
  <si>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</si>
  <si>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</si>
  <si>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</si>
  <si>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</si>
  <si>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</si>
  <si>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</si>
  <si>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</si>
  <si>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</si>
  <si>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</si>
  <si>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</si>
  <si>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</si>
  <si>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</si>
  <si>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</si>
  <si>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</si>
  <si>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</si>
  <si>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</si>
  <si>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</si>
  <si>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</si>
  <si>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</si>
  <si>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</si>
  <si>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</si>
  <si>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</si>
  <si>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</si>
  <si>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</si>
  <si>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</si>
  <si>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</si>
  <si>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</si>
  <si>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</si>
  <si>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</si>
  <si>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</si>
  <si>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</si>
  <si>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</si>
  <si>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</si>
  <si>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</si>
  <si>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</si>
  <si>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</si>
  <si>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</si>
  <si>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</si>
  <si>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</si>
  <si>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</si>
  <si>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</si>
  <si>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</si>
  <si>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</si>
  <si>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</si>
  <si>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</si>
  <si>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</si>
  <si>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</si>
  <si>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</si>
  <si>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</si>
  <si>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</si>
  <si>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</si>
  <si>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</si>
  <si>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</si>
  <si>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</si>
  <si>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</si>
  <si>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</si>
  <si>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</si>
  <si>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</si>
  <si>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</si>
  <si>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</si>
  <si>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</si>
  <si>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</si>
  <si>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</si>
  <si>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</si>
  <si>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</si>
  <si>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</si>
  <si>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</si>
  <si>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</si>
  <si>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</si>
  <si>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</si>
  <si>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</si>
  <si>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</si>
  <si>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</si>
  <si>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</si>
  <si>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</si>
  <si>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</si>
  <si>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</si>
  <si>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</si>
  <si>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</si>
  <si>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</si>
  <si>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</si>
  <si>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</si>
  <si>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</si>
  <si>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</si>
  <si>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</si>
  <si>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</si>
  <si>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</si>
  <si>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</si>
  <si>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</si>
  <si>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</si>
  <si>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</si>
  <si>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</si>
  <si>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</si>
  <si>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</si>
  <si>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</si>
  <si>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</si>
  <si>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</si>
  <si>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</si>
  <si>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</si>
  <si>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</si>
  <si>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</si>
  <si>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</si>
  <si>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</si>
  <si>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</si>
  <si>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</si>
  <si>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</si>
  <si>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</si>
  <si>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</si>
  <si>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</si>
  <si>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</si>
  <si>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</si>
  <si>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</si>
  <si>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</si>
  <si>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</si>
  <si>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</si>
  <si>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</si>
  <si>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</si>
  <si>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</si>
  <si>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</si>
  <si>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</si>
  <si>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</si>
  <si>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</si>
  <si>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</si>
  <si>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</si>
  <si>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</si>
  <si>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</si>
  <si>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</si>
  <si>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</si>
  <si>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</si>
  <si>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</si>
  <si>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</si>
  <si>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</si>
  <si>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</si>
  <si>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</si>
  <si>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</si>
  <si>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</si>
  <si>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</si>
  <si>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</si>
  <si>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</si>
  <si>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</si>
  <si>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</si>
  <si>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</si>
  <si>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</si>
  <si>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</si>
  <si>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</si>
  <si>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</si>
  <si>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</si>
  <si>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</si>
  <si>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</si>
  <si>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</si>
  <si>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</si>
  <si>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</si>
  <si>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</si>
  <si>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</si>
  <si>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</si>
  <si>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</si>
  <si>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</si>
  <si>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</si>
  <si>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</si>
  <si>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</si>
  <si>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</si>
  <si>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</si>
  <si>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</si>
  <si>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</si>
  <si>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</si>
  <si>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</si>
  <si>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</si>
  <si>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</si>
  <si>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</si>
  <si>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</si>
  <si>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</si>
  <si>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</si>
  <si>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</si>
  <si>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</si>
  <si>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</si>
  <si>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</si>
  <si>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</si>
  <si>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</si>
  <si>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</si>
  <si>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</si>
  <si>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</si>
  <si>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</si>
  <si>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</si>
  <si>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</si>
  <si>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</si>
  <si>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</si>
  <si>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</si>
  <si>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</si>
  <si>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</si>
  <si>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</si>
  <si>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</si>
  <si>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</si>
  <si>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</si>
  <si>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</si>
  <si>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</si>
  <si>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</si>
  <si>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</si>
  <si>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</si>
  <si>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</si>
  <si>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</si>
  <si>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</si>
  <si>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</si>
  <si>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</si>
  <si>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</si>
  <si>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</si>
  <si>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</si>
  <si>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</si>
  <si>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</si>
  <si>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</si>
  <si>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</si>
  <si>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</si>
  <si>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</si>
  <si>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</si>
  <si>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</si>
  <si>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</si>
  <si>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</si>
  <si>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</si>
  <si>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</si>
  <si>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</si>
  <si>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</si>
  <si>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</si>
  <si>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</si>
  <si>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</si>
  <si>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</si>
  <si>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</si>
  <si>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</si>
  <si>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</si>
  <si>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</si>
  <si>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</si>
  <si>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</si>
  <si>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</si>
  <si>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</si>
  <si>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</si>
  <si>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</si>
  <si>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</si>
  <si>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</si>
  <si>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</si>
  <si>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</si>
  <si>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</si>
  <si>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</si>
  <si>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</si>
  <si>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</si>
  <si>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</si>
  <si>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</si>
  <si>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</si>
  <si>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</si>
  <si>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</si>
  <si>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</si>
  <si>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</si>
  <si>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</si>
  <si>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</si>
  <si>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</si>
  <si>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</si>
  <si>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</si>
  <si>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</si>
  <si>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</si>
  <si>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</si>
  <si>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</si>
  <si>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</si>
  <si>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</si>
  <si>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</si>
  <si>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</si>
  <si>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</si>
  <si>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</si>
  <si>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</si>
  <si>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</si>
  <si>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</si>
  <si>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</si>
  <si>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</si>
  <si>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</si>
  <si>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</si>
  <si>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</si>
  <si>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</si>
  <si>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</si>
  <si>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</si>
  <si>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</si>
  <si>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</si>
  <si>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</si>
  <si>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</si>
  <si>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</si>
  <si>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</si>
  <si>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</si>
  <si>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</si>
  <si>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</si>
  <si>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</si>
  <si>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</si>
  <si>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</si>
  <si>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</si>
  <si>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</si>
  <si>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</si>
  <si>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</si>
  <si>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</si>
  <si>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</si>
  <si>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</si>
  <si>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</si>
  <si>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</si>
  <si>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</si>
  <si>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</si>
  <si>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</si>
  <si>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</si>
  <si>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</si>
  <si>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</si>
  <si>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</si>
  <si>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</si>
  <si>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</si>
  <si>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</si>
  <si>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</si>
  <si>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</si>
  <si>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</si>
  <si>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</si>
  <si>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</si>
  <si>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</si>
  <si>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</si>
  <si>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</si>
  <si>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</si>
  <si>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</si>
  <si>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</si>
  <si>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</si>
  <si>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</si>
  <si>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</si>
  <si>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</si>
  <si>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</si>
  <si>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</si>
  <si>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</si>
  <si>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</si>
  <si>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</si>
  <si>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</si>
  <si>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</si>
  <si>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</si>
  <si>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</si>
  <si>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</si>
  <si>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</si>
  <si>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</si>
  <si>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</si>
  <si>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</si>
  <si>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</si>
  <si>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</si>
  <si>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</si>
  <si>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</si>
  <si>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</si>
  <si>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</si>
  <si>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</si>
  <si>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</si>
  <si>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</si>
  <si>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</si>
  <si>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</si>
  <si>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</si>
  <si>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</si>
  <si>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</si>
  <si>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</si>
  <si>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</si>
  <si>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</si>
  <si>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</si>
  <si>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</si>
  <si>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</si>
  <si>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</si>
  <si>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</si>
  <si>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</si>
  <si>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</si>
  <si>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</si>
  <si>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</si>
  <si>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</si>
  <si>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</si>
  <si>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</si>
  <si>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</si>
  <si>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</si>
  <si>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</si>
  <si>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</si>
  <si>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</si>
  <si>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</si>
  <si>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</si>
  <si>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</si>
  <si>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</si>
  <si>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</si>
  <si>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</si>
  <si>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</si>
  <si>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</si>
  <si>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</si>
  <si>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</si>
  <si>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</si>
  <si>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</si>
  <si>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</si>
  <si>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</si>
  <si>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</si>
  <si>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</si>
  <si>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</si>
  <si>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</si>
  <si>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</si>
  <si>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</si>
  <si>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</si>
  <si>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</si>
  <si>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</si>
  <si>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</si>
  <si>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</si>
  <si>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</si>
  <si>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</si>
  <si>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</si>
  <si>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</si>
  <si>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</si>
  <si>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</si>
  <si>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</si>
  <si>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</si>
  <si>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</si>
  <si>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</si>
  <si>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</si>
  <si>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</si>
  <si>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</si>
  <si>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</si>
  <si>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</si>
  <si>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</si>
  <si>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</si>
  <si>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</si>
  <si>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</si>
  <si>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</si>
  <si>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</si>
  <si>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</si>
  <si>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</si>
  <si>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</si>
  <si>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</si>
  <si>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</si>
  <si>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</si>
  <si>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</si>
  <si>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</si>
  <si>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</si>
  <si>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</si>
  <si>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</si>
  <si>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</si>
  <si>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</si>
  <si>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</si>
  <si>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</si>
  <si>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</si>
  <si>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</si>
  <si>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</si>
  <si>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</si>
  <si>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</si>
  <si>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</si>
  <si>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</si>
  <si>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</si>
  <si>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</si>
  <si>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</si>
  <si>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</si>
  <si>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</si>
  <si>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</si>
  <si>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</si>
  <si>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</si>
  <si>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</si>
  <si>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</si>
  <si>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</si>
  <si>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</si>
  <si>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</si>
  <si>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</si>
  <si>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</si>
  <si>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</si>
  <si>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</si>
  <si>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</si>
  <si>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</si>
  <si>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</si>
  <si>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</si>
  <si>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</si>
  <si>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</si>
  <si>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</si>
  <si>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</si>
  <si>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</si>
  <si>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</si>
  <si>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</si>
  <si>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</si>
  <si>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</si>
  <si>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</si>
  <si>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</si>
  <si>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</si>
  <si>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</si>
  <si>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</si>
  <si>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</si>
  <si>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</si>
  <si>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</si>
  <si>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</si>
  <si>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</si>
  <si>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</si>
  <si>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</si>
  <si>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</si>
  <si>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</si>
  <si>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</si>
  <si>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</si>
  <si>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</si>
  <si>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</si>
  <si>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</si>
  <si>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</si>
  <si>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</si>
  <si>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</si>
  <si>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</si>
  <si>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</si>
  <si>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</si>
  <si>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</si>
  <si>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</si>
  <si>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</si>
  <si>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</si>
  <si>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</si>
  <si>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</si>
  <si>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</si>
  <si>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</si>
  <si>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</si>
  <si>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</si>
  <si>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</si>
  <si>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</si>
  <si>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</si>
  <si>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</si>
  <si>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</si>
  <si>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</si>
  <si>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</si>
  <si>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</si>
  <si>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</si>
  <si>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</si>
  <si>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</si>
  <si>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</si>
  <si>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</si>
  <si>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</si>
  <si>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</si>
  <si>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</si>
  <si>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</si>
  <si>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</si>
  <si>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</si>
  <si>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</si>
  <si>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</si>
  <si>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</si>
  <si>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</si>
  <si>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</si>
  <si>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</si>
  <si>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</si>
  <si>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</si>
  <si>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</si>
  <si>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</si>
  <si>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</si>
  <si>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</si>
  <si>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</si>
  <si>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</si>
  <si>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</si>
  <si>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</si>
  <si>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</si>
  <si>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</si>
  <si>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</si>
  <si>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</si>
  <si>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</si>
  <si>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</si>
  <si>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</si>
  <si>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</si>
  <si>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</si>
  <si>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</si>
  <si>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</si>
  <si>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</si>
  <si>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</si>
  <si>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</si>
  <si>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</si>
  <si>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</si>
  <si>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</si>
  <si>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</si>
  <si>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</si>
  <si>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</si>
  <si>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</si>
  <si>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</si>
  <si>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</si>
  <si>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</si>
  <si>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</si>
  <si>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</si>
  <si>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</si>
  <si>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</si>
  <si>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</si>
  <si>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</si>
  <si>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</si>
  <si>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</si>
  <si>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</si>
  <si>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</si>
  <si>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</si>
  <si>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</si>
  <si>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</si>
  <si>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</si>
  <si>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</si>
  <si>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</si>
  <si>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</si>
  <si>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</si>
  <si>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</si>
  <si>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</si>
  <si>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</si>
  <si>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</si>
  <si>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</si>
  <si>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</si>
  <si>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</si>
  <si>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</si>
  <si>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</si>
  <si>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</si>
  <si>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</si>
  <si>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</si>
  <si>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</si>
  <si>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</si>
  <si>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</si>
  <si>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</si>
  <si>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</si>
  <si>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</si>
  <si>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</si>
  <si>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</si>
  <si>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</si>
  <si>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</si>
  <si>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</si>
  <si>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</si>
  <si>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</si>
  <si>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</si>
  <si>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</si>
  <si>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</si>
  <si>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</si>
  <si>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</si>
  <si>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</si>
  <si>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</si>
  <si>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</si>
  <si>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</si>
  <si>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</si>
  <si>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</si>
  <si>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</si>
  <si>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</si>
  <si>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</si>
  <si>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</si>
  <si>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</si>
  <si>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</si>
  <si>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</si>
  <si>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</si>
  <si>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</si>
  <si>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</si>
  <si>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</si>
  <si>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</si>
  <si>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</si>
  <si>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</si>
  <si>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</si>
  <si>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</si>
  <si>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</si>
  <si>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</si>
  <si>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</si>
  <si>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</si>
  <si>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</si>
  <si>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</si>
  <si>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</si>
  <si>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</si>
  <si>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</si>
  <si>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</si>
  <si>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</si>
  <si>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</si>
  <si>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</si>
  <si>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</si>
  <si>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</si>
  <si>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</si>
  <si>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</si>
  <si>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</si>
  <si>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</si>
  <si>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</si>
  <si>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</si>
  <si>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</si>
  <si>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</si>
  <si>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</si>
  <si>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</si>
  <si>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</si>
  <si>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</si>
  <si>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</si>
  <si>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</si>
  <si>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</si>
  <si>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</si>
  <si>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</si>
  <si>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</si>
  <si>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</si>
  <si>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</si>
  <si>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</si>
  <si>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</si>
  <si>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</si>
  <si>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</si>
  <si>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</si>
  <si>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</si>
  <si>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</si>
  <si>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</si>
  <si>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</si>
  <si>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</si>
  <si>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</si>
  <si>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</si>
  <si>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</si>
  <si>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</si>
  <si>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</si>
  <si>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</si>
  <si>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</si>
  <si>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</si>
  <si>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</si>
  <si>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</si>
  <si>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</si>
  <si>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</si>
  <si>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</si>
  <si>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</si>
  <si>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</si>
  <si>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</si>
  <si>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</si>
  <si>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</si>
  <si>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</si>
  <si>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</si>
  <si>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</si>
  <si>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</si>
  <si>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</si>
  <si>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</si>
  <si>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</si>
  <si>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</si>
  <si>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</si>
  <si>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</si>
  <si>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</si>
  <si>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</si>
  <si>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</si>
  <si>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</si>
  <si>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</si>
  <si>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</si>
  <si>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</si>
  <si>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</si>
  <si>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</si>
  <si>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</si>
  <si>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</si>
  <si>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</si>
  <si>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</si>
  <si>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</si>
  <si>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</si>
  <si>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</si>
  <si>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</si>
  <si>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</si>
  <si>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</si>
  <si>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</si>
  <si>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</si>
  <si>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</si>
  <si>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</si>
  <si>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</si>
  <si>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</si>
  <si>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</si>
  <si>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</si>
  <si>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</si>
  <si>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</si>
  <si>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</si>
  <si>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</si>
  <si>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</si>
  <si>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</si>
  <si>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</si>
  <si>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</si>
  <si>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</si>
  <si>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</si>
  <si>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</si>
  <si>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</si>
  <si>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</si>
  <si>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</si>
  <si>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</si>
  <si>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</si>
  <si>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</si>
  <si>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</si>
  <si>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</si>
  <si>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</si>
  <si>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</si>
  <si>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</si>
  <si>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</si>
  <si>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</si>
  <si>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</si>
  <si>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</si>
  <si>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</si>
  <si>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</si>
  <si>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</si>
  <si>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</si>
  <si>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</si>
  <si>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</si>
  <si>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</si>
  <si>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</si>
  <si>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</si>
  <si>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</si>
  <si>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</si>
  <si>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</si>
  <si>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</si>
  <si>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</si>
  <si>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</si>
  <si>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</si>
  <si>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</si>
  <si>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</si>
  <si>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</si>
  <si>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</si>
  <si>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</si>
  <si>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</si>
  <si>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</si>
  <si>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</si>
  <si>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</si>
  <si>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</si>
  <si>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</si>
  <si>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</si>
  <si>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</si>
  <si>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</si>
  <si>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</si>
  <si>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</si>
  <si>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</si>
  <si>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</si>
  <si>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</si>
  <si>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</si>
  <si>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</si>
  <si>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</si>
  <si>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</si>
  <si>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</si>
  <si>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</si>
  <si>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</si>
  <si>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</si>
  <si>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</si>
  <si>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</si>
  <si>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</si>
  <si>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</si>
  <si>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</si>
  <si>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</si>
  <si>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</si>
  <si>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</si>
  <si>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</si>
  <si>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</si>
  <si>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</si>
  <si>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</si>
  <si>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</si>
  <si>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</si>
  <si>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</si>
  <si>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</si>
  <si>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</si>
  <si>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</si>
  <si>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</si>
  <si>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</si>
  <si>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</si>
  <si>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</si>
  <si>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</si>
  <si>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</si>
  <si>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</si>
  <si>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</si>
  <si>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</si>
  <si>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</si>
  <si>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</si>
  <si>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</si>
  <si>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</si>
  <si>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</si>
  <si>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</si>
  <si>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</si>
  <si>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</si>
  <si>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</si>
  <si>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</si>
  <si>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</si>
  <si>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</si>
  <si>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</si>
  <si>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</si>
  <si>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</si>
  <si>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</si>
  <si>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</si>
  <si>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</si>
  <si>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</si>
  <si>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</si>
  <si>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</si>
  <si>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</si>
  <si>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</si>
  <si>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</si>
  <si>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</si>
  <si>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</si>
  <si>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</si>
  <si>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</si>
  <si>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</si>
  <si>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</si>
  <si>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</si>
  <si>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</si>
  <si>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</si>
  <si>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</si>
  <si>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</si>
  <si>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</si>
  <si>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</si>
  <si>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</si>
  <si>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</si>
  <si>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</si>
  <si>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</si>
  <si>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</si>
  <si>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</si>
  <si>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</si>
  <si>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</si>
  <si>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</si>
  <si>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</si>
  <si>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</si>
  <si>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</si>
  <si>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</si>
  <si>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</si>
  <si>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</si>
  <si>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</si>
  <si>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</si>
  <si>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</si>
  <si>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</si>
  <si>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</si>
  <si>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</si>
  <si>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</si>
  <si>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</si>
  <si>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</si>
  <si>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</si>
  <si>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</si>
  <si>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</si>
  <si>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</si>
  <si>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</si>
  <si>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</si>
  <si>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</si>
  <si>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</si>
  <si>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</si>
  <si>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</si>
  <si>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</si>
  <si>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</si>
  <si>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</si>
  <si>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</si>
  <si>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</si>
  <si>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</si>
  <si>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</si>
  <si>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</si>
  <si>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</si>
  <si>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</si>
  <si>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</si>
  <si>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</si>
  <si>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</si>
  <si>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</si>
  <si>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</si>
  <si>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</si>
  <si>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</si>
  <si>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</si>
  <si>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</si>
  <si>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</si>
  <si>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</si>
  <si>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</si>
  <si>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</si>
  <si>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</si>
  <si>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</si>
  <si>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</si>
  <si>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</si>
  <si>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</si>
  <si>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</si>
  <si>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</si>
  <si>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</si>
  <si>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</si>
  <si>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</si>
  <si>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</si>
  <si>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</si>
  <si>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</si>
  <si>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</si>
  <si>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</si>
  <si>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</si>
  <si>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</si>
  <si>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</si>
  <si>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</si>
  <si>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</si>
  <si>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</si>
  <si>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</si>
  <si>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</si>
  <si>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</si>
  <si>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</si>
  <si>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</si>
  <si>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</si>
  <si>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</si>
  <si>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</si>
  <si>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</si>
  <si>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</si>
  <si>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</si>
  <si>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</si>
  <si>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</si>
  <si>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</si>
  <si>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</si>
  <si>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</si>
  <si>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</si>
  <si>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</si>
  <si>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</si>
  <si>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</si>
  <si>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</si>
  <si>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</si>
  <si>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</si>
  <si>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</si>
  <si>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</si>
  <si>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</si>
  <si>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</si>
  <si>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</si>
  <si>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</si>
  <si>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</si>
  <si>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</si>
  <si>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</si>
  <si>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</si>
  <si>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</si>
  <si>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</si>
  <si>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</si>
  <si>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</si>
  <si>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</si>
  <si>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</si>
  <si>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</si>
  <si>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</si>
  <si>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</si>
  <si>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</si>
  <si>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</si>
  <si>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</si>
  <si>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</si>
  <si>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</si>
  <si>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</si>
  <si>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</si>
  <si>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</si>
  <si>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</si>
  <si>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</si>
  <si>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</si>
  <si>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</si>
  <si>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</si>
  <si>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</si>
  <si>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</si>
  <si>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</si>
  <si>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</si>
  <si>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</si>
  <si>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</si>
  <si>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</si>
  <si>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</si>
  <si>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</si>
  <si>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</si>
  <si>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</si>
  <si>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</si>
  <si>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</si>
  <si>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</si>
  <si>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</si>
  <si>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</si>
  <si>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</si>
  <si>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</si>
  <si>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</si>
  <si>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</si>
  <si>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</si>
  <si>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</si>
  <si>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</si>
  <si>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</si>
  <si>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</si>
  <si>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</si>
  <si>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</si>
  <si>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</si>
  <si>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</si>
  <si>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</si>
  <si>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</si>
  <si>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</si>
  <si>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</si>
  <si>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</si>
  <si>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</si>
  <si>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</si>
  <si>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</si>
  <si>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</si>
  <si>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</si>
  <si>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</si>
  <si>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</si>
  <si>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</si>
  <si>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</si>
  <si>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</si>
  <si>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</si>
  <si>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</si>
  <si>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</si>
  <si>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</si>
  <si>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</si>
  <si>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</si>
  <si>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</si>
  <si>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</si>
  <si>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</si>
  <si>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</si>
  <si>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</si>
  <si>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</si>
  <si>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</si>
  <si>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</si>
  <si>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</si>
  <si>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</si>
  <si>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</si>
  <si>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</si>
  <si>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</si>
  <si>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</si>
  <si>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</si>
  <si>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</si>
  <si>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</si>
  <si>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</si>
  <si>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</si>
  <si>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</si>
  <si>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</si>
  <si>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</si>
  <si>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</si>
  <si>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</si>
  <si>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</si>
  <si>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</si>
  <si>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</si>
  <si>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</si>
  <si>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</si>
  <si>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</si>
  <si>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</si>
  <si>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</si>
  <si>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</si>
  <si>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</si>
  <si>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</si>
  <si>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</si>
  <si>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</si>
  <si>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</si>
  <si>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</si>
  <si>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</si>
  <si>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</si>
  <si>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</si>
  <si>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</si>
  <si>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</si>
  <si>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</si>
  <si>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</si>
  <si>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</si>
  <si>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</si>
  <si>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</si>
  <si>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</si>
  <si>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</si>
  <si>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</si>
  <si>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</si>
  <si>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</si>
  <si>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</si>
  <si>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</si>
  <si>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</si>
  <si>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</si>
  <si>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</si>
  <si>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</si>
  <si>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</si>
  <si>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</si>
  <si>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</si>
  <si>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</si>
  <si>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</si>
  <si>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</si>
  <si>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</si>
  <si>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</si>
  <si>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</si>
  <si>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</si>
  <si>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</si>
  <si>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</si>
  <si>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</si>
  <si>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</si>
  <si>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</si>
  <si>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</si>
  <si>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</si>
  <si>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</si>
  <si>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</si>
  <si>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</si>
  <si>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</si>
  <si>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</si>
  <si>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</si>
  <si>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</si>
  <si>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</si>
  <si>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</si>
  <si>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</si>
  <si>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</si>
  <si>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</si>
  <si>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</si>
  <si>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</si>
  <si>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</si>
  <si>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</si>
  <si>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</si>
  <si>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</si>
  <si>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</si>
  <si>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</si>
  <si>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</si>
  <si>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</si>
  <si>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</si>
  <si>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</si>
  <si>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</si>
  <si>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</si>
  <si>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</si>
  <si>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</si>
  <si>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</si>
  <si>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</si>
  <si>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</si>
  <si>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</si>
  <si>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</si>
  <si>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</si>
  <si>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</si>
  <si>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</si>
  <si>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</si>
  <si>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</si>
  <si>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</si>
  <si>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</si>
  <si>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</si>
  <si>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</si>
  <si>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</si>
  <si>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</si>
  <si>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</si>
  <si>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</si>
  <si>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</si>
  <si>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</si>
  <si>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</si>
  <si>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</si>
  <si>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</si>
  <si>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</si>
  <si>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</si>
  <si>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</si>
  <si>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</si>
  <si>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</si>
  <si>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</si>
  <si>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</si>
  <si>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</si>
  <si>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</si>
  <si>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</si>
  <si>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</si>
  <si>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</si>
  <si>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</si>
  <si>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</si>
  <si>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</si>
  <si>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</si>
  <si>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</si>
  <si>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</si>
  <si>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</si>
  <si>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</si>
  <si>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</si>
  <si>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</si>
  <si>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</si>
  <si>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</si>
  <si>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</si>
  <si>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</si>
  <si>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</si>
  <si>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</si>
  <si>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</si>
  <si>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</si>
  <si>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</si>
  <si>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</si>
  <si>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</si>
  <si>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</si>
  <si>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</si>
  <si>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</si>
  <si>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</si>
  <si>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</si>
  <si>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</si>
  <si>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</si>
  <si>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</si>
  <si>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</si>
  <si>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</si>
  <si>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</si>
  <si>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</si>
  <si>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</si>
  <si>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</si>
  <si>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</si>
  <si>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</si>
  <si>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</si>
  <si>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</si>
  <si>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</si>
  <si>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</si>
  <si>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</si>
  <si>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</si>
  <si>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</si>
  <si>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</si>
  <si>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</si>
  <si>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</si>
  <si>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</si>
  <si>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</si>
  <si>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</si>
  <si>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</si>
  <si>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</si>
  <si>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</si>
  <si>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</si>
  <si>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</si>
  <si>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</si>
  <si>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</si>
  <si>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</si>
  <si>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</si>
  <si>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</si>
  <si>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</si>
  <si>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</si>
  <si>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</si>
  <si>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</si>
  <si>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</si>
  <si>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</si>
  <si>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</si>
  <si>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</si>
  <si>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</si>
  <si>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</si>
  <si>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</si>
  <si>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</si>
  <si>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</si>
  <si>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</si>
  <si>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</si>
  <si>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</si>
  <si>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</si>
  <si>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</si>
  <si>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</si>
  <si>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</si>
  <si>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</si>
  <si>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</si>
  <si>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</si>
  <si>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</si>
  <si>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</si>
  <si>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</si>
  <si>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</si>
  <si>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</si>
  <si>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</si>
  <si>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</si>
  <si>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</si>
  <si>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</si>
  <si>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</si>
  <si>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</si>
  <si>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</si>
  <si>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</si>
  <si>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</si>
  <si>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</si>
  <si>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</si>
  <si>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</si>
  <si>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</si>
  <si>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</si>
  <si>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</si>
  <si>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</si>
  <si>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</si>
  <si>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</si>
  <si>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</si>
  <si>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</si>
  <si>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</si>
  <si>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</si>
  <si>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</si>
  <si>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</si>
  <si>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</si>
  <si>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</si>
  <si>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</si>
  <si>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</si>
  <si>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</si>
  <si>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</si>
  <si>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</si>
  <si>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</si>
  <si>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</si>
  <si>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</si>
  <si>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</si>
  <si>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</si>
  <si>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</si>
  <si>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</si>
  <si>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</si>
  <si>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</si>
  <si>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</si>
  <si>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</si>
  <si>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</si>
  <si>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</si>
  <si>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</si>
  <si>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</si>
  <si>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</si>
  <si>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</si>
  <si>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</si>
  <si>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</si>
  <si>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</si>
  <si>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</si>
  <si>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</si>
  <si>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</si>
  <si>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</si>
  <si>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</si>
  <si>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</si>
  <si>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</si>
  <si>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</si>
  <si>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</si>
  <si>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</si>
  <si>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</si>
  <si>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</si>
  <si>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</si>
  <si>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</si>
  <si>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</si>
  <si>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</si>
  <si>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</si>
  <si>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</si>
  <si>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</si>
  <si>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</si>
  <si>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</si>
  <si>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</si>
  <si>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</si>
  <si>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</si>
  <si>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</si>
  <si>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</si>
  <si>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</si>
  <si>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</si>
  <si>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</si>
  <si>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</si>
  <si>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</si>
  <si>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</si>
  <si>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</si>
  <si>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</si>
  <si>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</si>
  <si>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</si>
  <si>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</si>
  <si>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</si>
  <si>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</si>
  <si>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</si>
  <si>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</si>
  <si>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</si>
  <si>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</si>
  <si>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</si>
  <si>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</si>
  <si>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</si>
  <si>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</si>
  <si>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</si>
  <si>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</si>
  <si>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</si>
  <si>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</si>
  <si>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</si>
  <si>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</si>
  <si>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</si>
  <si>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</si>
  <si>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</si>
  <si>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</si>
  <si>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</si>
  <si>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</si>
  <si>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</si>
  <si>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</si>
  <si>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</si>
  <si>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</si>
  <si>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</si>
  <si>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</si>
  <si>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</si>
  <si>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</si>
  <si>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</si>
  <si>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</si>
  <si>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</si>
  <si>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</si>
  <si>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</si>
  <si>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</si>
  <si>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</si>
  <si>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</si>
  <si>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</si>
  <si>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</si>
  <si>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</si>
  <si>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</si>
  <si>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</si>
  <si>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</si>
  <si>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</si>
  <si>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</si>
  <si>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</si>
  <si>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</si>
  <si>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</si>
  <si>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</si>
  <si>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</si>
  <si>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</si>
  <si>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</si>
  <si>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</si>
  <si>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</si>
  <si>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</si>
  <si>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</si>
  <si>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</si>
  <si>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</si>
  <si>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</si>
  <si>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</si>
  <si>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</si>
  <si>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</si>
  <si>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</si>
  <si>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</si>
  <si>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</si>
  <si>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</si>
  <si>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</si>
  <si>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</si>
  <si>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</si>
  <si>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</si>
  <si>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</si>
  <si>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</si>
  <si>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</si>
  <si>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</si>
  <si>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</si>
  <si>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</si>
  <si>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</si>
  <si>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</si>
  <si>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</si>
  <si>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</si>
  <si>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</si>
  <si>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</si>
  <si>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</si>
  <si>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</si>
  <si>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</si>
  <si>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</si>
  <si>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</si>
  <si>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</si>
  <si>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</si>
  <si>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</si>
  <si>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</si>
  <si>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</si>
  <si>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</si>
  <si>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</si>
  <si>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</si>
  <si>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</si>
  <si>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</si>
  <si>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</si>
  <si>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</si>
  <si>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</si>
  <si>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</si>
  <si>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</si>
  <si>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</si>
  <si>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</si>
  <si>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</si>
  <si>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</si>
  <si>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</si>
  <si>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</si>
  <si>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</si>
  <si>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</si>
  <si>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</si>
  <si>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</si>
  <si>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</si>
  <si>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</si>
  <si>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</si>
  <si>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</si>
  <si>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</si>
  <si>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</si>
  <si>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</si>
  <si>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</si>
  <si>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</si>
  <si>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</si>
  <si>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</si>
  <si>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</si>
  <si>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</si>
  <si>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</si>
  <si>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</si>
  <si>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</si>
  <si>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</si>
  <si>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</si>
  <si>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</si>
  <si>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</si>
  <si>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</si>
  <si>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</si>
  <si>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</si>
  <si>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</si>
  <si>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</si>
  <si>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</si>
  <si>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</si>
  <si>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</si>
  <si>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</si>
  <si>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</si>
  <si>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</si>
  <si>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</si>
  <si>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</si>
  <si>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</si>
  <si>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</si>
  <si>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</si>
  <si>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</si>
  <si>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</si>
  <si>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</si>
  <si>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</si>
  <si>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</si>
  <si>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</si>
  <si>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</si>
  <si>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</si>
  <si>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</si>
  <si>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</si>
  <si>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</si>
  <si>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</si>
  <si>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</si>
  <si>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</si>
  <si>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</si>
  <si>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</si>
  <si>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</si>
  <si>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</si>
  <si>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</si>
  <si>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</si>
  <si>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</si>
  <si>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</si>
  <si>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</si>
  <si>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</si>
  <si>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</si>
  <si>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</si>
  <si>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</si>
  <si>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</si>
  <si>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</si>
  <si>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</si>
  <si>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</si>
  <si>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</si>
  <si>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</si>
  <si>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</si>
  <si>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</si>
  <si>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</si>
  <si>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</si>
  <si>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</si>
  <si>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</si>
  <si>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</si>
  <si>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</si>
  <si>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</si>
  <si>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</si>
  <si>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</si>
  <si>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</si>
  <si>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</si>
  <si>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</si>
  <si>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</si>
  <si>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</si>
  <si>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</si>
  <si>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</si>
  <si>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</si>
  <si>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</si>
  <si>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</si>
  <si>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</si>
  <si>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</si>
  <si>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</si>
  <si>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</si>
  <si>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</si>
  <si>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</si>
  <si>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</si>
  <si>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</si>
  <si>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</si>
  <si>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</si>
  <si>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</si>
  <si>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</si>
  <si>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</si>
  <si>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</si>
  <si>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</si>
  <si>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</si>
  <si>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</si>
  <si>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</si>
  <si>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</si>
  <si>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</si>
  <si>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</si>
  <si>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</si>
  <si>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</si>
  <si>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</si>
  <si>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</si>
  <si>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</si>
  <si>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</si>
  <si>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</si>
  <si>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</si>
  <si>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</si>
  <si>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</si>
  <si>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</si>
  <si>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</si>
  <si>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</si>
  <si>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</si>
  <si>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</si>
  <si>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</si>
  <si>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</si>
  <si>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</si>
  <si>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</si>
  <si>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</si>
  <si>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</si>
  <si>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</si>
  <si>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</si>
  <si>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</si>
  <si>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</si>
  <si>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</si>
  <si>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</si>
  <si>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</si>
  <si>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</si>
  <si>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</si>
  <si>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</si>
  <si>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</si>
  <si>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</si>
  <si>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</si>
  <si>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</si>
  <si>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</si>
  <si>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</si>
  <si>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</si>
  <si>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</si>
  <si>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</si>
  <si>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</si>
  <si>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</si>
  <si>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</si>
  <si>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</si>
  <si>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</si>
  <si>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</si>
  <si>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</si>
  <si>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</si>
  <si>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</si>
  <si>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</si>
  <si>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</si>
  <si>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</si>
  <si>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</si>
  <si>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</si>
  <si>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</si>
  <si>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</si>
  <si>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</si>
  <si>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</si>
  <si>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</si>
  <si>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</si>
  <si>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</si>
  <si>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</si>
  <si>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</si>
  <si>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</si>
  <si>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</si>
  <si>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</si>
  <si>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</si>
  <si>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</si>
  <si>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</si>
  <si>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</si>
  <si>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</si>
  <si>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</si>
  <si>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</si>
  <si>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</si>
  <si>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</si>
  <si>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</si>
  <si>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</si>
  <si>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</si>
  <si>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</si>
  <si>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</si>
  <si>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</si>
  <si>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</si>
  <si>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</si>
  <si>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</si>
  <si>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</si>
  <si>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</si>
  <si>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</si>
  <si>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</si>
  <si>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</si>
  <si>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</si>
  <si>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</si>
  <si>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</si>
  <si>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</si>
  <si>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</si>
  <si>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</si>
  <si>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</si>
  <si>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</si>
  <si>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</si>
  <si>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</si>
  <si>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</si>
  <si>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</si>
  <si>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</si>
  <si>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</si>
  <si>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</si>
  <si>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</si>
  <si>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</si>
  <si>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</si>
  <si>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</si>
  <si>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</si>
  <si>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</si>
  <si>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</si>
  <si>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</si>
  <si>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</si>
  <si>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</si>
  <si>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</si>
  <si>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</si>
  <si>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</si>
  <si>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</si>
  <si>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</si>
  <si>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</si>
  <si>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</si>
  <si>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</si>
  <si>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</si>
  <si>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</si>
  <si>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</si>
  <si>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</si>
  <si>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</si>
  <si>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</si>
  <si>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</si>
  <si>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</si>
  <si>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</si>
  <si>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</si>
  <si>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</si>
  <si>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</si>
  <si>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</si>
  <si>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</si>
  <si>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</si>
  <si>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</si>
  <si>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</si>
  <si>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</si>
  <si>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</si>
  <si>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</si>
  <si>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</si>
  <si>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</si>
  <si>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</si>
  <si>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</si>
  <si>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</si>
  <si>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</si>
  <si>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</si>
  <si>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</si>
  <si>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</si>
  <si>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</si>
  <si>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</si>
  <si>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</si>
  <si>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</si>
  <si>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</si>
  <si>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</si>
  <si>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</si>
  <si>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</si>
  <si>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</si>
  <si>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</si>
  <si>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</si>
  <si>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</si>
  <si>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</si>
  <si>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</si>
  <si>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</si>
  <si>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</si>
  <si>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</si>
  <si>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</si>
  <si>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</si>
  <si>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</si>
  <si>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</si>
  <si>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</si>
  <si>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</si>
  <si>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</si>
  <si>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</si>
  <si>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</si>
  <si>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</si>
  <si>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</si>
  <si>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</si>
  <si>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</si>
  <si>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</si>
  <si>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</si>
  <si>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</si>
  <si>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</si>
  <si>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</si>
  <si>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</si>
  <si>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</si>
  <si>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</si>
  <si>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</si>
  <si>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</si>
  <si>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</si>
  <si>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</si>
  <si>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</si>
  <si>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</si>
  <si>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</si>
  <si>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</si>
  <si>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</si>
  <si>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</si>
  <si>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</si>
  <si>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</si>
  <si>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</si>
  <si>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</si>
  <si>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</si>
  <si>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</si>
  <si>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</si>
  <si>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</si>
  <si>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</si>
  <si>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</si>
  <si>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</si>
  <si>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</si>
  <si>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</si>
  <si>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</si>
  <si>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</si>
  <si>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</si>
  <si>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</si>
  <si>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</si>
  <si>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</si>
  <si>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</si>
  <si>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</si>
  <si>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</si>
  <si>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</si>
  <si>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</si>
  <si>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</si>
  <si>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</si>
  <si>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</si>
  <si>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</si>
  <si>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</si>
  <si>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</si>
  <si>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</si>
  <si>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</si>
  <si>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</si>
  <si>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</si>
  <si>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</si>
  <si>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</si>
  <si>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</si>
  <si>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</si>
  <si>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</si>
  <si>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</si>
  <si>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</si>
  <si>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</si>
  <si>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</si>
  <si>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</si>
  <si>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</si>
  <si>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</si>
  <si>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</si>
  <si>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</si>
  <si>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</si>
  <si>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</si>
  <si>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</si>
  <si>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</si>
  <si>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</si>
  <si>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</si>
  <si>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</si>
  <si>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</si>
  <si>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</si>
  <si>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</si>
  <si>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</si>
  <si>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</si>
  <si>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</si>
  <si>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</si>
  <si>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</si>
  <si>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</si>
  <si>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</si>
  <si>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</si>
  <si>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</si>
  <si>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</si>
  <si>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</si>
  <si>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</si>
  <si>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</si>
  <si>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</si>
  <si>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</si>
  <si>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</si>
  <si>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</si>
  <si>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</si>
  <si>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</si>
  <si>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</si>
  <si>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</si>
  <si>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</si>
  <si>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</si>
  <si>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</si>
  <si>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</si>
  <si>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</si>
  <si>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</si>
  <si>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</si>
  <si>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</si>
  <si>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</si>
  <si>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</si>
  <si>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</si>
  <si>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</si>
  <si>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</si>
  <si>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</si>
  <si>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</si>
  <si>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</si>
  <si>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</si>
  <si>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</si>
  <si>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</si>
  <si>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</si>
  <si>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</si>
  <si>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</si>
  <si>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</si>
  <si>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</si>
  <si>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</si>
  <si>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</si>
  <si>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</si>
  <si>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</si>
  <si>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</si>
  <si>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</si>
  <si>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</si>
  <si>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</si>
  <si>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</si>
  <si>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</si>
  <si>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</si>
  <si>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</si>
  <si>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</si>
  <si>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</si>
  <si>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</si>
  <si>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</si>
  <si>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</si>
  <si>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</si>
  <si>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</si>
  <si>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</si>
  <si>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</si>
  <si>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</si>
  <si>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</si>
  <si>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</si>
  <si>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</si>
  <si>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</si>
  <si>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</si>
  <si>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</si>
  <si>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</si>
  <si>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</si>
  <si>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</si>
  <si>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</si>
  <si>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</si>
  <si>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</si>
  <si>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</si>
  <si>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</si>
  <si>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</si>
  <si>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</si>
  <si>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</si>
  <si>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</si>
  <si>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</si>
  <si>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</si>
  <si>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</si>
  <si>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</si>
  <si>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</si>
  <si>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</si>
  <si>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</si>
  <si>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</si>
  <si>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</si>
  <si>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</si>
  <si>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</si>
  <si>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</si>
  <si>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</si>
  <si>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</si>
  <si>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</si>
  <si>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</si>
  <si>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</si>
  <si>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</si>
  <si>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</si>
  <si>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</si>
  <si>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</si>
  <si>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</si>
  <si>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</si>
  <si>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</si>
  <si>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</si>
  <si>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</si>
  <si>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</si>
  <si>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</si>
  <si>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</si>
  <si>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</si>
  <si>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</si>
  <si>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</si>
  <si>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</si>
  <si>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</si>
  <si>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</si>
  <si>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</si>
  <si>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</si>
  <si>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</si>
  <si>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</si>
  <si>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</si>
  <si>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</si>
  <si>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</si>
  <si>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</si>
  <si>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</si>
  <si>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</si>
  <si>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</si>
  <si>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</si>
  <si>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</si>
  <si>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</si>
  <si>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</si>
  <si>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</si>
  <si>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</si>
  <si>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</si>
  <si>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</si>
  <si>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</si>
  <si>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</si>
  <si>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</si>
  <si>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</si>
  <si>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</si>
  <si>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</si>
  <si>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</si>
  <si>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</si>
  <si>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</si>
  <si>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</si>
  <si>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</si>
  <si>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</si>
  <si>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</si>
  <si>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</si>
  <si>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</si>
  <si>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</si>
  <si>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</si>
  <si>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</si>
  <si>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</si>
  <si>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</si>
  <si>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</si>
  <si>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</si>
  <si>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</si>
  <si>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</si>
  <si>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</si>
  <si>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</si>
  <si>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</si>
  <si>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</si>
  <si>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</si>
  <si>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</si>
  <si>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</si>
  <si>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</si>
  <si>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</si>
  <si>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</si>
  <si>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</si>
  <si>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</si>
  <si>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</si>
  <si>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</si>
  <si>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</si>
  <si>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</si>
  <si>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</si>
  <si>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</si>
  <si>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</si>
  <si>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</si>
  <si>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</si>
  <si>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</si>
  <si>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</si>
  <si>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</si>
  <si>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</si>
  <si>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</si>
  <si>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</si>
  <si>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</si>
  <si>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</si>
  <si>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</si>
  <si>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</si>
  <si>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</si>
  <si>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</si>
  <si>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</si>
  <si>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</si>
  <si>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</si>
  <si>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</si>
  <si>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</si>
  <si>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</si>
  <si>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</si>
  <si>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</si>
  <si>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</si>
  <si>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</si>
  <si>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</si>
  <si>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</si>
  <si>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</si>
  <si>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</si>
  <si>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</si>
  <si>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</si>
  <si>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</si>
  <si>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</si>
  <si>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</si>
  <si>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</si>
  <si>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</si>
  <si>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</si>
  <si>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</si>
  <si>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</si>
  <si>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</si>
  <si>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</si>
  <si>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</si>
  <si>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</si>
  <si>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</si>
  <si>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</si>
  <si>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</si>
  <si>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</si>
  <si>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</si>
  <si>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</si>
  <si>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</si>
  <si>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</si>
  <si>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</si>
  <si>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</si>
  <si>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</si>
  <si>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</si>
  <si>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</si>
  <si>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</si>
  <si>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</si>
  <si>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</si>
  <si>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</si>
  <si>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</si>
  <si>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</si>
  <si>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</si>
  <si>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</si>
  <si>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</si>
  <si>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</si>
  <si>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</si>
  <si>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</si>
  <si>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</si>
  <si>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</si>
  <si>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</si>
  <si>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</si>
  <si>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</si>
  <si>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</si>
  <si>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</si>
  <si>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</si>
  <si>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</si>
  <si>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</si>
  <si>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</si>
  <si>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</si>
  <si>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</si>
  <si>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</si>
  <si>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</si>
  <si>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</si>
  <si>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</si>
  <si>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</si>
  <si>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</si>
  <si>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</si>
  <si>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</si>
  <si>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</si>
  <si>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</si>
  <si>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</si>
  <si>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</si>
  <si>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</si>
  <si>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</si>
  <si>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</si>
  <si>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</si>
  <si>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</si>
  <si>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</si>
  <si>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</si>
  <si>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</si>
  <si>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</si>
  <si>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</si>
  <si>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</si>
  <si>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</si>
  <si>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</si>
  <si>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</si>
  <si>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</si>
  <si>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</si>
  <si>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</si>
  <si>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</si>
  <si>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</si>
  <si>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</si>
  <si>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</si>
  <si>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</si>
  <si>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</si>
  <si>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</si>
  <si>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</si>
  <si>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</si>
  <si>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</si>
  <si>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</si>
  <si>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</si>
  <si>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</si>
  <si>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</si>
  <si>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</si>
  <si>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</si>
  <si>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</si>
  <si>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</si>
  <si>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</si>
  <si>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</si>
  <si>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</si>
  <si>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</si>
  <si>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</si>
  <si>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</si>
  <si>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</si>
  <si>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</si>
  <si>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</si>
  <si>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</si>
  <si>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</si>
  <si>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</si>
  <si>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</si>
  <si>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</si>
  <si>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</si>
  <si>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</si>
  <si>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</si>
  <si>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</si>
  <si>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</si>
  <si>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</si>
  <si>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</si>
  <si>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</si>
  <si>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</si>
  <si>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</si>
  <si>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</si>
  <si>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</si>
  <si>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</si>
  <si>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</si>
  <si>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</si>
  <si>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</si>
  <si>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</si>
  <si>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</si>
  <si>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</si>
  <si>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</si>
  <si>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</si>
  <si>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</si>
  <si>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</si>
  <si>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</si>
  <si>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</si>
  <si>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</si>
  <si>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</si>
  <si>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</si>
  <si>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</si>
  <si>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</si>
  <si>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</si>
  <si>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</si>
  <si>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</si>
  <si>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</si>
  <si>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</si>
  <si>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</si>
  <si>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</si>
  <si>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</si>
  <si>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</si>
  <si>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</si>
  <si>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</si>
  <si>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</si>
  <si>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</si>
  <si>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</si>
  <si>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</si>
  <si>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</si>
  <si>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</si>
  <si>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</si>
  <si>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</si>
  <si>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</si>
  <si>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</si>
  <si>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</si>
  <si>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</si>
  <si>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</si>
  <si>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</si>
  <si>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</si>
  <si>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</si>
  <si>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</si>
  <si>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</si>
  <si>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</si>
  <si>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</si>
  <si>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</si>
  <si>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</si>
  <si>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</si>
  <si>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</si>
  <si>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</si>
  <si>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</si>
  <si>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</si>
  <si>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</si>
  <si>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</si>
  <si>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</si>
  <si>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</si>
  <si>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</si>
  <si>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</si>
  <si>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</si>
  <si>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</si>
  <si>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</si>
  <si>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</si>
  <si>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</si>
  <si>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</si>
  <si>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</si>
  <si>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</si>
  <si>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</si>
  <si>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</si>
  <si>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</si>
  <si>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</si>
  <si>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</si>
  <si>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</si>
  <si>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</si>
  <si>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</si>
  <si>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</si>
  <si>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</si>
  <si>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</si>
  <si>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</si>
  <si>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</si>
  <si>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</si>
  <si>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</si>
  <si>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</si>
  <si>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</si>
  <si>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</si>
  <si>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</si>
  <si>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</si>
  <si>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</si>
  <si>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</si>
  <si>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</si>
  <si>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</si>
  <si>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</si>
  <si>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</si>
  <si>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</si>
  <si>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</si>
  <si>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</si>
  <si>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</si>
  <si>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</si>
  <si>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</si>
  <si>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</si>
  <si>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</si>
  <si>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</si>
  <si>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</si>
  <si>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</si>
  <si>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</si>
  <si>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</si>
  <si>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</si>
  <si>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</si>
  <si>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</si>
  <si>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</si>
  <si>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</si>
  <si>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</si>
  <si>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</si>
  <si>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</si>
  <si>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</si>
  <si>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</si>
  <si>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</si>
  <si>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</si>
  <si>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</si>
  <si>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</si>
  <si>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</si>
  <si>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</si>
  <si>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</si>
  <si>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</si>
  <si>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</si>
  <si>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</si>
  <si>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</si>
  <si>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</si>
  <si>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</si>
  <si>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</si>
  <si>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</si>
  <si>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</si>
  <si>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</si>
  <si>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</si>
  <si>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</si>
  <si>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</si>
  <si>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</si>
  <si>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</si>
  <si>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</si>
  <si>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</si>
  <si>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</si>
  <si>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</si>
  <si>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</si>
  <si>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</si>
  <si>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</si>
  <si>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</si>
  <si>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</si>
  <si>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</si>
  <si>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</si>
  <si>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</si>
  <si>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</si>
  <si>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</si>
  <si>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</si>
  <si>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</si>
  <si>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</si>
  <si>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</si>
  <si>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</si>
  <si>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</si>
  <si>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</si>
  <si>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</si>
  <si>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</si>
  <si>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</si>
  <si>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</si>
  <si>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</si>
  <si>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</si>
  <si>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</si>
  <si>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</si>
  <si>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</si>
  <si>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</si>
  <si>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</si>
  <si>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</si>
  <si>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</si>
  <si>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</si>
  <si>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</si>
  <si>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</si>
  <si>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</si>
  <si>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</si>
  <si>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</si>
  <si>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</si>
  <si>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</si>
  <si>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</si>
  <si>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</si>
  <si>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</si>
  <si>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</si>
  <si>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</si>
  <si>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</si>
  <si>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</si>
  <si>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</si>
  <si>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</si>
  <si>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</si>
  <si>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</si>
  <si>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</si>
  <si>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</si>
  <si>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</si>
  <si>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</si>
  <si>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</si>
  <si>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</si>
  <si>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</si>
  <si>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</si>
  <si>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</si>
  <si>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</si>
  <si>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</si>
  <si>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</si>
  <si>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</si>
  <si>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</si>
  <si>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</si>
  <si>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</si>
  <si>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</si>
  <si>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</si>
  <si>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</si>
  <si>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</si>
  <si>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</si>
  <si>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</si>
  <si>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</si>
  <si>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</si>
  <si>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</si>
  <si>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</si>
  <si>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</si>
  <si>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</si>
  <si>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</si>
  <si>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</si>
  <si>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</si>
  <si>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</si>
  <si>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</si>
  <si>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</si>
  <si>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</si>
  <si>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</si>
  <si>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</si>
  <si>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</si>
  <si>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</si>
  <si>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</si>
  <si>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</si>
  <si>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</si>
  <si>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</si>
  <si>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</si>
  <si>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</si>
  <si>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</si>
  <si>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</si>
  <si>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</si>
  <si>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</si>
  <si>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</si>
  <si>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</si>
  <si>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</si>
  <si>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</si>
  <si>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</si>
  <si>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</si>
  <si>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</si>
  <si>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</si>
  <si>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</si>
  <si>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</si>
  <si>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</si>
  <si>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</si>
  <si>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</si>
  <si>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</si>
  <si>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</si>
  <si>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</si>
  <si>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</si>
  <si>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</si>
  <si>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</si>
  <si>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</si>
  <si>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</si>
  <si>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</si>
  <si>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</si>
  <si>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</si>
  <si>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</si>
  <si>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</si>
  <si>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</si>
  <si>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</si>
  <si>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</si>
  <si>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</si>
  <si>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</si>
  <si>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</si>
  <si>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</si>
  <si>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</si>
  <si>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</si>
  <si>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</si>
  <si>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</si>
  <si>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</si>
  <si>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</si>
  <si>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</si>
  <si>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</si>
  <si>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</si>
  <si>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</si>
  <si>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</si>
  <si>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</si>
  <si>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</si>
  <si>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</si>
  <si>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</si>
  <si>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</si>
  <si>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</si>
  <si>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</si>
  <si>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</si>
  <si>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</si>
  <si>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</si>
  <si>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</si>
  <si>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</si>
  <si>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</si>
  <si>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</si>
  <si>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</si>
  <si>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</si>
  <si>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</si>
  <si>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</si>
  <si>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</si>
  <si>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</si>
  <si>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</si>
  <si>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</si>
  <si>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</si>
  <si>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</si>
  <si>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</si>
  <si>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</si>
  <si>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</si>
  <si>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</si>
  <si>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</si>
  <si>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</si>
  <si>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</si>
  <si>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</si>
  <si>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</si>
  <si>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</si>
  <si>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</si>
  <si>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</si>
  <si>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</si>
  <si>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</si>
  <si>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</si>
  <si>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</si>
  <si>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</si>
  <si>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</si>
  <si>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</si>
  <si>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</si>
  <si>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</si>
  <si>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</si>
  <si>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</si>
  <si>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</si>
  <si>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</si>
  <si>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</si>
  <si>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</si>
  <si>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</si>
  <si>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</si>
  <si>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</si>
  <si>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</si>
  <si>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</si>
  <si>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</si>
  <si>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</si>
  <si>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</si>
  <si>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</si>
  <si>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</si>
  <si>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</si>
  <si>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</si>
  <si>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</si>
  <si>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</si>
  <si>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</si>
  <si>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</si>
  <si>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</si>
  <si>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</si>
  <si>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</si>
  <si>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</si>
  <si>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</si>
  <si>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</si>
  <si>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</si>
  <si>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</si>
  <si>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</si>
  <si>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</si>
  <si>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</si>
  <si>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</si>
  <si>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</si>
  <si>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</si>
  <si>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</si>
  <si>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</si>
  <si>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</si>
  <si>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</si>
  <si>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</si>
  <si>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</si>
  <si>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</si>
  <si>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</si>
  <si>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</si>
  <si>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</si>
  <si>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</si>
  <si>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</si>
  <si>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</si>
  <si>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</si>
  <si>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</si>
  <si>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</si>
  <si>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</si>
  <si>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</si>
  <si>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</si>
  <si>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</si>
  <si>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</si>
  <si>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</si>
  <si>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</si>
  <si>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</si>
  <si>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</si>
  <si>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</si>
  <si>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</si>
  <si>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</si>
  <si>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</si>
  <si>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</si>
  <si>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</si>
  <si>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</si>
  <si>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</si>
  <si>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</si>
  <si>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</si>
  <si>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</si>
  <si>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</si>
  <si>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</si>
  <si>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</si>
  <si>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</si>
  <si>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</si>
  <si>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</si>
  <si>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</si>
  <si>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</si>
  <si>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</si>
  <si>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</si>
  <si>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</si>
  <si>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</si>
  <si>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</si>
  <si>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</si>
  <si>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</si>
  <si>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</si>
  <si>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</si>
  <si>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</si>
  <si>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</si>
  <si>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</si>
  <si>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</si>
  <si>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</si>
  <si>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</si>
  <si>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</si>
  <si>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</si>
  <si>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</si>
  <si>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</si>
  <si>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</si>
  <si>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</si>
  <si>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</si>
  <si>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</si>
  <si>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</si>
  <si>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</si>
  <si>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</si>
  <si>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</si>
  <si>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</si>
  <si>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</si>
  <si>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</si>
  <si>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</si>
  <si>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</si>
  <si>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</si>
  <si>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</si>
  <si>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</si>
  <si>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</si>
  <si>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</si>
  <si>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</si>
  <si>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</si>
  <si>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</si>
  <si>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</si>
  <si>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</si>
  <si>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</si>
  <si>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</si>
  <si>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</si>
  <si>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</si>
  <si>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</si>
  <si>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</si>
  <si>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</si>
  <si>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</si>
  <si>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</si>
  <si>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</si>
  <si>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</si>
  <si>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</si>
  <si>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</si>
  <si>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</si>
  <si>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</si>
  <si>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</si>
  <si>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</si>
  <si>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</si>
  <si>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</si>
  <si>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</si>
  <si>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</si>
  <si>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</si>
  <si>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</si>
  <si>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</si>
  <si>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</si>
  <si>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</si>
  <si>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</si>
  <si>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</si>
  <si>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</si>
  <si>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</si>
  <si>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</si>
  <si>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</si>
  <si>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</si>
  <si>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</si>
  <si>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</si>
  <si>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</si>
  <si>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</si>
  <si>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</si>
  <si>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</si>
  <si>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</si>
  <si>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</si>
  <si>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</si>
  <si>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</si>
  <si>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</si>
  <si>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</si>
  <si>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</si>
  <si>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</si>
  <si>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</si>
  <si>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</si>
  <si>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</si>
  <si>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</si>
  <si>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</si>
  <si>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</si>
  <si>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</si>
  <si>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</si>
  <si>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</si>
  <si>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</si>
  <si>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</si>
  <si>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</si>
  <si>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</si>
  <si>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</si>
  <si>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</si>
  <si>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</si>
  <si>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</si>
  <si>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</si>
  <si>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</si>
  <si>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</si>
  <si>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</si>
  <si>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</si>
  <si>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</si>
  <si>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</si>
  <si>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</si>
  <si>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</si>
  <si>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</si>
  <si>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</si>
  <si>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</si>
  <si>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</si>
  <si>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</si>
  <si>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</si>
  <si>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</si>
  <si>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</si>
  <si>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</si>
  <si>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</si>
  <si>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</si>
  <si>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</si>
  <si>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</si>
  <si>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</si>
  <si>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</si>
  <si>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</si>
  <si>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</si>
  <si>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</si>
  <si>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</si>
  <si>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</si>
  <si>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</si>
  <si>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</si>
  <si>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</si>
  <si>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</si>
  <si>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</si>
  <si>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</si>
  <si>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</si>
  <si>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</si>
  <si>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</si>
  <si>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</si>
  <si>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</si>
  <si>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</si>
  <si>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</si>
  <si>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</si>
  <si>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</si>
  <si>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</si>
  <si>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</si>
  <si>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</si>
  <si>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</si>
  <si>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</si>
  <si>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</si>
  <si>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</si>
  <si>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</si>
  <si>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</si>
  <si>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</si>
  <si>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</si>
  <si>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</si>
  <si>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</si>
  <si>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</si>
  <si>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</si>
  <si>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</si>
  <si>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</si>
  <si>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</si>
  <si>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</si>
  <si>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</si>
  <si>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</si>
  <si>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</si>
  <si>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</si>
  <si>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</si>
  <si>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</si>
  <si>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</si>
  <si>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</si>
  <si>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</si>
  <si>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</si>
  <si>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</si>
  <si>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</si>
  <si>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</si>
  <si>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</si>
  <si>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</si>
  <si>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</si>
  <si>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</si>
  <si>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</si>
  <si>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</si>
  <si>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</si>
  <si>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</si>
  <si>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</si>
  <si>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</si>
  <si>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</si>
  <si>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</si>
  <si>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</si>
  <si>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</si>
  <si>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</si>
  <si>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</si>
  <si>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</si>
  <si>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</si>
  <si>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</si>
  <si>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</si>
  <si>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</si>
  <si>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</si>
  <si>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</si>
  <si>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</si>
  <si>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</si>
  <si>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</si>
  <si>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</si>
  <si>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</si>
  <si>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</si>
  <si>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</si>
  <si>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</si>
  <si>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</si>
  <si>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</si>
  <si>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</si>
  <si>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</si>
  <si>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</si>
  <si>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</si>
  <si>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</si>
  <si>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</si>
  <si>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</si>
  <si>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</si>
  <si>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</si>
  <si>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</si>
  <si>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</si>
  <si>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</si>
  <si>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</si>
  <si>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</si>
  <si>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</si>
  <si>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</si>
  <si>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</si>
  <si>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</si>
  <si>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</si>
  <si>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</si>
  <si>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</si>
  <si>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</si>
  <si>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</si>
  <si>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</si>
  <si>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</si>
  <si>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</si>
  <si>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</si>
  <si>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</si>
  <si>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</si>
  <si>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</si>
  <si>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</si>
  <si>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</si>
  <si>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</si>
  <si>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</si>
  <si>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</si>
  <si>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</si>
  <si>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</si>
  <si>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</si>
  <si>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</si>
  <si>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</si>
  <si>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</si>
  <si>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</si>
  <si>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</si>
  <si>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</si>
  <si>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</si>
  <si>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</si>
  <si>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</si>
  <si>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</si>
  <si>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</si>
  <si>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</si>
  <si>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</si>
  <si>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</si>
  <si>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</si>
  <si>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</si>
  <si>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</si>
  <si>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</si>
  <si>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</si>
  <si>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</si>
  <si>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</si>
  <si>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</si>
  <si>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</si>
  <si>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</si>
  <si>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</si>
  <si>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</si>
  <si>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</si>
  <si>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</si>
  <si>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</si>
  <si>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</si>
  <si>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</si>
  <si>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</si>
  <si>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</si>
  <si>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</si>
  <si>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</si>
  <si>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</si>
  <si>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</si>
  <si>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</si>
  <si>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</si>
  <si>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</si>
  <si>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</si>
  <si>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</si>
  <si>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</si>
  <si>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</si>
  <si>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</si>
  <si>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</si>
  <si>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</si>
  <si>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</si>
  <si>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</si>
  <si>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</si>
  <si>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</si>
  <si>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</si>
  <si>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</si>
  <si>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</si>
  <si>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</si>
  <si>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</si>
  <si>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</si>
  <si>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</si>
  <si>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</si>
  <si>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</si>
  <si>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</si>
  <si>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</si>
  <si>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</si>
  <si>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</si>
  <si>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</si>
  <si>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</si>
  <si>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</si>
  <si>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</si>
  <si>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</si>
  <si>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</si>
  <si>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</si>
  <si>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</si>
  <si>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</si>
  <si>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</si>
  <si>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</si>
  <si>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</si>
  <si>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</si>
  <si>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</si>
  <si>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</si>
  <si>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</si>
  <si>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</si>
  <si>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</si>
  <si>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</si>
  <si>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</si>
  <si>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</si>
  <si>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</si>
  <si>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</si>
  <si>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</si>
  <si>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</si>
  <si>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</si>
  <si>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</si>
  <si>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</si>
  <si>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</si>
  <si>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</si>
  <si>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</si>
  <si>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</si>
  <si>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</si>
  <si>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</si>
  <si>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</si>
  <si>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</si>
  <si>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</si>
  <si>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</si>
  <si>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</si>
  <si>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</si>
  <si>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</si>
  <si>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</si>
  <si>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</si>
  <si>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</si>
  <si>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</si>
  <si>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</si>
  <si>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</si>
  <si>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</si>
  <si>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</si>
  <si>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</si>
  <si>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</si>
  <si>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</si>
  <si>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</si>
  <si>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</si>
  <si>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</si>
  <si>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</si>
  <si>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</si>
  <si>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</si>
  <si>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</si>
  <si>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</si>
  <si>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</si>
  <si>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</si>
  <si>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</si>
  <si>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</si>
  <si>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</si>
  <si>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</si>
  <si>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</si>
  <si>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</si>
  <si>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</si>
  <si>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</si>
  <si>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</si>
  <si>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</si>
  <si>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</si>
  <si>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</si>
  <si>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</si>
  <si>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</si>
  <si>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</si>
  <si>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</si>
  <si>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</si>
  <si>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</si>
  <si>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</si>
  <si>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</si>
  <si>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</si>
  <si>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</si>
  <si>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</si>
  <si>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</si>
  <si>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</si>
  <si>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</si>
  <si>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</si>
  <si>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</si>
  <si>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</si>
  <si>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</si>
  <si>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</si>
  <si>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</si>
  <si>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</si>
  <si>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</si>
  <si>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</si>
  <si>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</si>
  <si>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</si>
  <si>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</si>
  <si>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</si>
  <si>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</si>
  <si>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</si>
  <si>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</si>
  <si>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</si>
  <si>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</si>
  <si>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</si>
  <si>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</si>
  <si>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</si>
  <si>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</si>
  <si>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</si>
  <si>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</si>
  <si>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</si>
  <si>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</si>
  <si>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</si>
  <si>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</si>
  <si>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</si>
  <si>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</si>
  <si>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</si>
  <si>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</si>
  <si>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</si>
  <si>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</si>
  <si>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</si>
  <si>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</si>
  <si>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</si>
  <si>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</si>
  <si>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</si>
  <si>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</si>
  <si>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</si>
  <si>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</si>
  <si>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</si>
  <si>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</si>
  <si>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</si>
  <si>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</si>
  <si>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</si>
  <si>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</si>
  <si>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</si>
  <si>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</si>
  <si>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</si>
  <si>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</si>
  <si>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</si>
  <si>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</si>
  <si>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</si>
  <si>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</si>
  <si>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</si>
  <si>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</si>
  <si>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</si>
  <si>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</si>
  <si>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</si>
  <si>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</si>
  <si>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</si>
  <si>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</si>
  <si>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</si>
  <si>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</si>
  <si>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</si>
  <si>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</si>
  <si>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</si>
  <si>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</si>
  <si>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</si>
  <si>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</si>
  <si>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</si>
  <si>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</si>
  <si>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</si>
  <si>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</si>
  <si>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</si>
  <si>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</si>
  <si>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</si>
  <si>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</si>
  <si>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</si>
  <si>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</si>
  <si>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</si>
  <si>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</si>
  <si>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</si>
  <si>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</si>
  <si>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</si>
  <si>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</si>
  <si>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</si>
  <si>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</si>
  <si>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</si>
  <si>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</si>
  <si>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</si>
  <si>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</si>
  <si>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</si>
  <si>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</si>
  <si>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</si>
  <si>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</si>
  <si>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</si>
  <si>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</si>
  <si>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</si>
  <si>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</si>
  <si>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</si>
  <si>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</si>
  <si>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</si>
  <si>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</si>
  <si>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</si>
  <si>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</si>
  <si>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</si>
  <si>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</si>
  <si>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</si>
  <si>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</si>
  <si>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</si>
  <si>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</si>
  <si>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</si>
  <si>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</si>
  <si>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</si>
  <si>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</si>
  <si>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</si>
  <si>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</si>
  <si>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</si>
  <si>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</si>
  <si>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</si>
  <si>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</si>
  <si>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</si>
  <si>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</si>
  <si>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</si>
  <si>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</si>
  <si>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</si>
  <si>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</si>
  <si>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</si>
  <si>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</si>
  <si>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</si>
  <si>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</si>
  <si>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</si>
  <si>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</si>
  <si>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</si>
  <si>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</si>
  <si>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</si>
  <si>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</si>
  <si>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</si>
  <si>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</si>
  <si>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</si>
  <si>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</si>
  <si>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</si>
  <si>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</si>
  <si>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</si>
  <si>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</si>
  <si>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</si>
  <si>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</si>
  <si>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</si>
  <si>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</si>
  <si>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</si>
  <si>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</si>
  <si>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</si>
  <si>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</si>
  <si>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</si>
  <si>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</si>
  <si>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</si>
  <si>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</si>
  <si>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</si>
  <si>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</si>
  <si>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</si>
  <si>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</si>
  <si>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</si>
  <si>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</si>
  <si>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</si>
  <si>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</si>
  <si>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</si>
  <si>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</si>
  <si>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</si>
  <si>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</si>
  <si>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</si>
  <si>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</si>
  <si>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</si>
  <si>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</si>
  <si>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</si>
  <si>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</si>
  <si>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</si>
  <si>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</si>
  <si>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</si>
  <si>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</si>
  <si>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</si>
  <si>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</si>
  <si>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</si>
  <si>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</si>
  <si>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</si>
  <si>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</si>
  <si>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</si>
  <si>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</si>
  <si>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</si>
  <si>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</si>
  <si>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</si>
  <si>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</si>
  <si>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</si>
  <si>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</si>
  <si>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</si>
  <si>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</si>
  <si>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</si>
  <si>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</si>
  <si>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</si>
  <si>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</si>
  <si>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</si>
  <si>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</si>
  <si>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</si>
  <si>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</si>
  <si>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</si>
  <si>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</si>
  <si>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</si>
  <si>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</si>
  <si>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</si>
  <si>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</si>
  <si>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</si>
  <si>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</si>
  <si>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</si>
  <si>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</si>
  <si>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</si>
  <si>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</si>
  <si>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</si>
  <si>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</si>
  <si>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</si>
  <si>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</si>
  <si>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</si>
  <si>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</si>
  <si>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</si>
  <si>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</si>
  <si>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</si>
  <si>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</si>
  <si>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</si>
  <si>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</si>
  <si>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</si>
  <si>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</si>
  <si>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</si>
  <si>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</si>
  <si>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</si>
  <si>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</si>
  <si>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</si>
  <si>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</si>
  <si>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</si>
  <si>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</si>
  <si>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</si>
  <si>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</si>
  <si>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</si>
  <si>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</si>
  <si>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</si>
  <si>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</si>
  <si>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</si>
  <si>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</si>
  <si>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</si>
  <si>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</si>
  <si>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</si>
  <si>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</si>
  <si>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</si>
  <si>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</si>
  <si>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</si>
  <si>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</si>
  <si>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</si>
  <si>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</si>
  <si>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</si>
  <si>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</si>
  <si>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</si>
  <si>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</si>
  <si>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</si>
  <si>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</si>
  <si>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</si>
  <si>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</si>
  <si>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</si>
  <si>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</si>
  <si>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</si>
  <si>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</si>
  <si>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</si>
  <si>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</si>
  <si>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</si>
  <si>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</si>
  <si>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</si>
  <si>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</si>
  <si>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</si>
  <si>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</si>
  <si>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</si>
  <si>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</si>
  <si>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</si>
  <si>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</si>
  <si>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</si>
  <si>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</si>
  <si>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</si>
  <si>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</si>
  <si>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</si>
  <si>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</si>
  <si>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</si>
  <si>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</si>
  <si>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</si>
  <si>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</si>
  <si>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</si>
  <si>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</si>
  <si>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</si>
  <si>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</si>
  <si>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</si>
  <si>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</si>
  <si>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</si>
  <si>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</si>
  <si>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</si>
  <si>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</si>
  <si>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</si>
  <si>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</si>
  <si>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</si>
  <si>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</si>
  <si>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</si>
  <si>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</si>
  <si>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</si>
  <si>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</si>
  <si>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</si>
  <si>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</si>
  <si>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</si>
  <si>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</si>
  <si>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</si>
  <si>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</si>
  <si>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</si>
  <si>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</si>
  <si>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</si>
  <si>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</si>
  <si>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</si>
  <si>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</si>
  <si>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</si>
  <si>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</si>
  <si>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</si>
  <si>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</si>
  <si>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</si>
  <si>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</si>
  <si>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</si>
  <si>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</si>
  <si>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</si>
  <si>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</si>
  <si>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</si>
  <si>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</si>
  <si>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</si>
  <si>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</si>
  <si>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</si>
  <si>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</si>
  <si>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</si>
  <si>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</si>
  <si>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</si>
  <si>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</si>
  <si>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</si>
  <si>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</si>
  <si>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</si>
  <si>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</si>
  <si>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</si>
  <si>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</si>
  <si>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</si>
  <si>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</si>
  <si>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</si>
  <si>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</si>
  <si>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</si>
  <si>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</si>
  <si>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</si>
  <si>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</si>
  <si>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</si>
  <si>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</si>
  <si>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</si>
  <si>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</si>
  <si>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</si>
  <si>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</si>
  <si>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</si>
  <si>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</si>
  <si>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</si>
  <si>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</si>
  <si>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</si>
  <si>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</si>
  <si>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</si>
  <si>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</si>
  <si>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</si>
  <si>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</si>
  <si>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</si>
  <si>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</si>
  <si>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</si>
  <si>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</si>
  <si>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</si>
  <si>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</si>
  <si>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</si>
  <si>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</si>
  <si>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</si>
  <si>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</si>
  <si>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</si>
  <si>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</si>
  <si>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</si>
  <si>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</si>
  <si>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</si>
  <si>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</si>
  <si>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</si>
  <si>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</si>
  <si>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</si>
  <si>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</si>
  <si>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</si>
  <si>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</si>
  <si>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</si>
  <si>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</si>
  <si>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</si>
  <si>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</si>
  <si>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</si>
  <si>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</si>
  <si>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</si>
  <si>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</si>
  <si>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</si>
  <si>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</si>
  <si>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</si>
  <si>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</si>
  <si>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</si>
  <si>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</si>
  <si>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</si>
  <si>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</si>
  <si>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</si>
  <si>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</si>
  <si>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</si>
  <si>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</si>
  <si>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</si>
  <si>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</si>
  <si>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</si>
  <si>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</si>
  <si>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</si>
  <si>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</si>
  <si>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</si>
  <si>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</si>
  <si>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</si>
  <si>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</si>
  <si>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</si>
  <si>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</si>
  <si>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</si>
  <si>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</si>
  <si>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</si>
  <si>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</si>
  <si>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</si>
  <si>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</si>
  <si>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</si>
  <si>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</si>
  <si>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</si>
  <si>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</si>
  <si>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</si>
  <si>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</si>
  <si>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</si>
  <si>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</si>
  <si>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</si>
  <si>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</si>
  <si>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</si>
  <si>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</si>
  <si>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</si>
  <si>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</si>
  <si>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</si>
  <si>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</si>
  <si>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</si>
  <si>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</si>
  <si>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</si>
  <si>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</si>
  <si>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</si>
  <si>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</si>
  <si>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</si>
  <si>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</si>
  <si>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</si>
  <si>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</si>
  <si>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</si>
  <si>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</si>
  <si>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</si>
  <si>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</si>
  <si>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</si>
  <si>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</si>
  <si>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</si>
  <si>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</si>
  <si>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</si>
  <si>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</si>
  <si>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</si>
  <si>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</si>
  <si>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</si>
  <si>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</si>
  <si>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</si>
  <si>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</si>
  <si>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</si>
  <si>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</si>
  <si>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</si>
  <si>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</si>
  <si>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</si>
  <si>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</si>
  <si>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</si>
  <si>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</si>
  <si>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</si>
  <si>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</si>
  <si>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</si>
  <si>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</si>
  <si>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</si>
  <si>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</si>
  <si>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</si>
  <si>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</si>
  <si>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</si>
  <si>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</si>
  <si>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</si>
  <si>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</si>
  <si>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</si>
  <si>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</si>
  <si>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</si>
  <si>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</si>
  <si>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</si>
  <si>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</si>
  <si>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</si>
  <si>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</si>
  <si>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</si>
  <si>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</si>
  <si>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</si>
  <si>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</si>
  <si>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</si>
  <si>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</si>
  <si>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</si>
  <si>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</si>
  <si>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</si>
  <si>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</si>
  <si>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</si>
  <si>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</si>
  <si>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</si>
  <si>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</si>
  <si>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</si>
  <si>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</si>
  <si>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</si>
  <si>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</si>
  <si>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</si>
  <si>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</si>
  <si>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</si>
  <si>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</si>
  <si>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</si>
  <si>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</si>
  <si>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</si>
  <si>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</si>
  <si>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</si>
  <si>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</si>
  <si>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</si>
  <si>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</si>
  <si>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</si>
  <si>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</si>
  <si>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</si>
  <si>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</si>
  <si>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</si>
  <si>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</si>
  <si>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</si>
  <si>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</si>
  <si>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</si>
  <si>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</si>
  <si>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</si>
  <si>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</si>
  <si>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</si>
  <si>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</si>
  <si>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</si>
  <si>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</si>
  <si>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</si>
  <si>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</si>
  <si>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</si>
  <si>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</si>
  <si>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</si>
  <si>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</si>
  <si>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</si>
  <si>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</si>
  <si>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</si>
  <si>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</si>
  <si>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</si>
  <si>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</si>
  <si>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</si>
  <si>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</si>
  <si>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</si>
  <si>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</si>
  <si>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</si>
  <si>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</si>
  <si>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</si>
  <si>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</si>
  <si>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</si>
  <si>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</si>
  <si>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</si>
  <si>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</si>
  <si>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</si>
  <si>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</si>
  <si>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</si>
  <si>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</si>
  <si>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</si>
  <si>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</si>
  <si>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</si>
  <si>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</si>
  <si>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</si>
  <si>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</si>
  <si>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</si>
  <si>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</si>
  <si>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</si>
  <si>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</si>
  <si>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</si>
  <si>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</si>
  <si>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</si>
  <si>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</si>
  <si>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</si>
  <si>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</si>
  <si>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</si>
  <si>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</si>
  <si>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</si>
  <si>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</si>
  <si>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</si>
  <si>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</si>
  <si>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</si>
  <si>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</si>
  <si>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</si>
  <si>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</si>
  <si>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</si>
  <si>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</si>
  <si>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</si>
  <si>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</si>
  <si>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</si>
  <si>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</si>
  <si>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</si>
  <si>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</si>
  <si>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</si>
  <si>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</si>
  <si>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</si>
  <si>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</si>
  <si>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</si>
  <si>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</si>
  <si>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</si>
  <si>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</si>
  <si>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</si>
  <si>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</si>
  <si>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</si>
  <si>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</si>
  <si>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</si>
  <si>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</si>
  <si>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</si>
  <si>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</si>
  <si>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</si>
  <si>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</si>
  <si>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</si>
  <si>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</si>
  <si>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</si>
  <si>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</si>
  <si>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</si>
  <si>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</si>
  <si>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</si>
  <si>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</si>
  <si>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</si>
  <si>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</si>
  <si>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</si>
  <si>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</si>
  <si>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</si>
  <si>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</si>
  <si>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</si>
  <si>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</si>
  <si>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</si>
  <si>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</si>
  <si>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</si>
  <si>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</si>
  <si>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</si>
  <si>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</si>
  <si>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</si>
  <si>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</si>
  <si>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</si>
  <si>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</si>
  <si>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</si>
  <si>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</si>
  <si>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</si>
  <si>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</si>
  <si>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</si>
  <si>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</si>
  <si>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</si>
  <si>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</si>
  <si>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</si>
  <si>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</si>
  <si>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</si>
  <si>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</si>
  <si>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</si>
  <si>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</si>
  <si>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</si>
  <si>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</si>
  <si>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</si>
  <si>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</si>
  <si>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</si>
  <si>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</si>
  <si>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</si>
  <si>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</si>
  <si>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</si>
  <si>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</si>
  <si>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</si>
  <si>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</si>
  <si>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</si>
  <si>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</si>
  <si>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</si>
  <si>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</si>
  <si>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</si>
  <si>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</si>
  <si>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</si>
  <si>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</si>
  <si>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</si>
  <si>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</si>
  <si>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</si>
  <si>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</si>
  <si>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</si>
  <si>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</si>
  <si>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</si>
  <si>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</si>
  <si>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</si>
  <si>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</si>
  <si>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</si>
  <si>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</si>
  <si>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</si>
  <si>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</si>
  <si>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</si>
  <si>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</si>
  <si>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</si>
  <si>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</si>
  <si>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</si>
  <si>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</si>
  <si>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</si>
  <si>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</si>
  <si>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</si>
  <si>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</si>
  <si>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</si>
  <si>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</si>
  <si>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</si>
  <si>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</si>
  <si>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</si>
  <si>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</si>
  <si>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</si>
  <si>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</si>
  <si>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</si>
  <si>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</si>
  <si>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</si>
  <si>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</si>
  <si>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</si>
  <si>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</si>
  <si>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</si>
  <si>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</si>
  <si>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</si>
  <si>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</si>
  <si>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</si>
  <si>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</si>
  <si>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</si>
  <si>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</si>
  <si>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</si>
  <si>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</si>
  <si>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</si>
  <si>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</si>
  <si>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</si>
  <si>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</si>
  <si>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</si>
  <si>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</si>
  <si>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</si>
  <si>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</si>
  <si>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</si>
  <si>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</si>
  <si>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</si>
  <si>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</si>
  <si>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</si>
  <si>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</si>
  <si>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</si>
  <si>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</si>
  <si>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</si>
  <si>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</si>
  <si>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</si>
  <si>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</si>
  <si>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</si>
  <si>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</si>
  <si>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</si>
  <si>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</si>
  <si>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</si>
  <si>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</si>
  <si>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</si>
  <si>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</si>
  <si>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</si>
  <si>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</si>
  <si>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</si>
  <si>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</si>
  <si>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</si>
  <si>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</si>
  <si>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</si>
  <si>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</si>
  <si>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</si>
  <si>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</si>
  <si>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</si>
  <si>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</si>
  <si>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</si>
  <si>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</si>
  <si>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</si>
  <si>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</si>
  <si>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</si>
  <si>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</si>
  <si>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</si>
  <si>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</si>
  <si>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</si>
  <si>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</si>
  <si>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</si>
  <si>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</si>
  <si>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</si>
  <si>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</si>
  <si>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</si>
  <si>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</si>
  <si>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</si>
  <si>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</si>
  <si>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</si>
  <si>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</si>
  <si>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</si>
  <si>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</si>
  <si>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</si>
  <si>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</si>
  <si>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</si>
  <si>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</si>
  <si>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</si>
  <si>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</si>
  <si>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</si>
  <si>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</si>
  <si>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</si>
  <si>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</si>
  <si>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</si>
  <si>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</si>
  <si>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</si>
  <si>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</si>
  <si>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</si>
  <si>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</si>
  <si>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</si>
  <si>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</si>
  <si>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</si>
  <si>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</si>
  <si>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</si>
  <si>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</si>
  <si>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</si>
  <si>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</si>
  <si>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</si>
  <si>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</si>
  <si>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</si>
  <si>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</si>
  <si>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</si>
  <si>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</si>
  <si>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</si>
  <si>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</si>
  <si>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</si>
  <si>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</si>
  <si>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</si>
  <si>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</si>
  <si>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</si>
  <si>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</si>
  <si>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</si>
  <si>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</si>
  <si>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</si>
  <si>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</si>
  <si>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</si>
  <si>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</si>
  <si>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</si>
  <si>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</si>
  <si>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</si>
  <si>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</si>
  <si>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</si>
  <si>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</si>
  <si>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</si>
  <si>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</si>
  <si>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</si>
  <si>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</si>
  <si>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</si>
  <si>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</si>
  <si>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</si>
  <si>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</si>
  <si>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</si>
  <si>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</si>
  <si>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</si>
  <si>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</si>
  <si>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</si>
  <si>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</si>
  <si>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</si>
  <si>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</si>
  <si>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</si>
  <si>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</si>
  <si>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</si>
  <si>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</si>
  <si>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</si>
  <si>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</si>
  <si>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</si>
  <si>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</si>
  <si>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</si>
  <si>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</si>
  <si>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</si>
  <si>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</si>
  <si>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</si>
  <si>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</si>
  <si>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</si>
  <si>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</si>
  <si>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</si>
  <si>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</si>
  <si>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</si>
  <si>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</si>
  <si>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</si>
  <si>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</si>
  <si>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</si>
  <si>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</si>
  <si>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</si>
  <si>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</si>
  <si>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</si>
  <si>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</si>
  <si>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</si>
  <si>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</si>
  <si>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</si>
  <si>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</si>
  <si>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</si>
  <si>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</si>
  <si>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</si>
  <si>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</si>
  <si>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</si>
  <si>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</si>
  <si>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</si>
  <si>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</si>
  <si>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</si>
  <si>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</si>
  <si>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</si>
  <si>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</si>
  <si>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</si>
  <si>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</si>
  <si>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</si>
  <si>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</si>
  <si>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</si>
  <si>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</si>
  <si>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</si>
  <si>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</si>
  <si>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</si>
  <si>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</si>
  <si>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</si>
  <si>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</si>
  <si>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</si>
  <si>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</si>
  <si>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</si>
  <si>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</si>
  <si>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</si>
  <si>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</si>
  <si>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</si>
  <si>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</si>
  <si>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</si>
  <si>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</si>
  <si>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</si>
  <si>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</si>
  <si>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</si>
  <si>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</si>
  <si>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</si>
  <si>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</si>
  <si>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</si>
  <si>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</si>
  <si>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</si>
  <si>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</si>
  <si>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</si>
  <si>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</si>
  <si>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</si>
  <si>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</si>
  <si>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</si>
  <si>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</si>
  <si>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</si>
  <si>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</si>
  <si>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</si>
  <si>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</si>
  <si>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</si>
  <si>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</si>
  <si>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</si>
  <si>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</si>
  <si>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</si>
  <si>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</si>
  <si>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</si>
  <si>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</si>
  <si>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</si>
  <si>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</si>
  <si>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</si>
  <si>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</si>
  <si>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</si>
  <si>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</si>
  <si>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</si>
  <si>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</si>
  <si>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</si>
  <si>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</si>
  <si>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</si>
  <si>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</si>
  <si>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</si>
  <si>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</si>
  <si>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</si>
  <si>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</si>
  <si>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</si>
  <si>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</si>
  <si>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</si>
  <si>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</si>
  <si>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</si>
  <si>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</si>
  <si>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</si>
  <si>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</si>
  <si>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</si>
  <si>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</si>
  <si>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</si>
  <si>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</si>
  <si>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</si>
  <si>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</si>
  <si>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</si>
  <si>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</si>
  <si>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</si>
  <si>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</si>
  <si>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</si>
  <si>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</si>
  <si>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</si>
  <si>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</si>
  <si>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</si>
  <si>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</si>
  <si>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</si>
  <si>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</si>
  <si>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</si>
  <si>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</si>
  <si>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</si>
  <si>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</si>
  <si>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</si>
  <si>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</si>
  <si>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</si>
  <si>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</si>
  <si>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</si>
  <si>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</si>
  <si>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</si>
  <si>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</si>
  <si>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</si>
  <si>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</si>
  <si>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</si>
  <si>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</si>
  <si>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</si>
  <si>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</si>
  <si>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</si>
  <si>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</si>
  <si>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</si>
  <si>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</si>
  <si>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</si>
  <si>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</si>
  <si>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</si>
  <si>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</si>
  <si>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</si>
  <si>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</si>
  <si>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</si>
  <si>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</si>
  <si>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</si>
  <si>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</si>
  <si>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</si>
  <si>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</si>
  <si>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</si>
  <si>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</si>
  <si>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</si>
  <si>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</si>
  <si>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</si>
  <si>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</si>
  <si>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</si>
  <si>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</si>
  <si>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</si>
  <si>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</si>
  <si>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</si>
  <si>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</si>
  <si>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</si>
  <si>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</si>
  <si>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</si>
  <si>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</si>
  <si>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</si>
  <si>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</si>
  <si>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</si>
  <si>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</si>
  <si>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</si>
  <si>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</si>
  <si>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</si>
  <si>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</si>
  <si>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</si>
  <si>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</si>
  <si>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</si>
  <si>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</si>
  <si>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</si>
  <si>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</si>
  <si>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</si>
  <si>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</si>
  <si>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</si>
  <si>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</si>
  <si>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</si>
  <si>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</si>
  <si>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</si>
  <si>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</si>
  <si>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</si>
  <si>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</si>
  <si>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</si>
  <si>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</si>
  <si>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</si>
  <si>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</si>
  <si>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</si>
  <si>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</si>
  <si>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</si>
  <si>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</si>
  <si>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</si>
  <si>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</si>
  <si>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</si>
  <si>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</si>
  <si>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</si>
  <si>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</si>
  <si>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</si>
  <si>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</si>
  <si>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</si>
  <si>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</si>
  <si>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</si>
  <si>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</si>
  <si>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</si>
  <si>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</si>
  <si>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</si>
  <si>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</si>
  <si>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</si>
  <si>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</si>
  <si>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</si>
  <si>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</si>
  <si>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</si>
  <si>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</si>
  <si>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</si>
  <si>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</si>
  <si>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</si>
  <si>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</si>
  <si>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</si>
  <si>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</si>
  <si>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</si>
  <si>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</si>
  <si>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</si>
  <si>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</si>
  <si>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</si>
  <si>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</si>
  <si>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</si>
  <si>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</si>
  <si>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</si>
  <si>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</si>
  <si>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</si>
  <si>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</si>
  <si>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</si>
  <si>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</si>
  <si>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</si>
  <si>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</si>
  <si>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</si>
  <si>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</si>
  <si>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</si>
  <si>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</si>
  <si>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</si>
  <si>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</si>
  <si>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</si>
  <si>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</si>
  <si>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</si>
  <si>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</si>
  <si>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</si>
  <si>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</si>
  <si>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</si>
  <si>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</si>
  <si>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</si>
  <si>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</si>
  <si>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</si>
  <si>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</si>
  <si>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</si>
  <si>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</si>
  <si>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</si>
  <si>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</si>
  <si>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</si>
  <si>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</si>
  <si>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</si>
  <si>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</si>
  <si>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</si>
  <si>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</si>
  <si>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</si>
  <si>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</si>
  <si>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</si>
  <si>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</si>
  <si>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</si>
  <si>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</si>
  <si>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</si>
  <si>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</si>
  <si>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</si>
  <si>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</si>
  <si>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</si>
  <si>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</si>
  <si>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</si>
  <si>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</si>
  <si>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</si>
  <si>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</si>
  <si>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</si>
  <si>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</si>
  <si>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</si>
  <si>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</si>
  <si>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</si>
  <si>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</si>
  <si>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</si>
  <si>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</si>
  <si>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</si>
  <si>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</si>
  <si>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</si>
  <si>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</si>
  <si>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</si>
  <si>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</si>
  <si>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</si>
  <si>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</si>
  <si>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</si>
  <si>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</si>
  <si>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</si>
  <si>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</si>
  <si>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</si>
  <si>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</si>
  <si>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</si>
  <si>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</si>
  <si>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</si>
  <si>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</si>
  <si>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</si>
  <si>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</si>
  <si>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</si>
  <si>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</si>
  <si>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</si>
  <si>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</si>
  <si>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</si>
  <si>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</si>
  <si>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</si>
  <si>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</si>
  <si>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</si>
  <si>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</si>
  <si>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</si>
  <si>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</si>
  <si>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</si>
  <si>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</si>
  <si>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</si>
  <si>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</si>
  <si>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</si>
  <si>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</si>
  <si>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</si>
  <si>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</si>
  <si>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</si>
  <si>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</si>
  <si>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</si>
  <si>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</si>
  <si>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</si>
  <si>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</si>
  <si>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</si>
  <si>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</si>
  <si>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</si>
  <si>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</si>
  <si>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</si>
  <si>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</si>
  <si>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</si>
  <si>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</si>
  <si>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</si>
  <si>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</si>
  <si>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</si>
  <si>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</si>
  <si>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</si>
  <si>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</si>
  <si>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</si>
  <si>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</si>
  <si>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</si>
  <si>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</si>
  <si>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</si>
  <si>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</si>
  <si>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</si>
  <si>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</si>
  <si>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</si>
  <si>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</si>
  <si>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</si>
  <si>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</si>
  <si>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</si>
  <si>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</si>
  <si>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</si>
  <si>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</si>
  <si>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</si>
  <si>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</si>
  <si>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</si>
  <si>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</si>
  <si>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</si>
  <si>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</si>
  <si>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</si>
  <si>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</si>
  <si>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</si>
  <si>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</si>
  <si>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</si>
  <si>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</si>
  <si>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</si>
  <si>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</si>
  <si>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</si>
  <si>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</si>
  <si>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</si>
  <si>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</si>
  <si>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</si>
  <si>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</si>
  <si>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</si>
  <si>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</si>
  <si>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</si>
  <si>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</si>
  <si>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</si>
  <si>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</si>
  <si>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</si>
  <si>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</si>
  <si>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</si>
  <si>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</si>
  <si>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</si>
  <si>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</si>
  <si>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</si>
  <si>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</si>
  <si>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</si>
  <si>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</si>
  <si>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</si>
  <si>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</si>
  <si>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</si>
  <si>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</si>
  <si>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</si>
  <si>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</si>
  <si>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</si>
  <si>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</si>
  <si>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</si>
  <si>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</si>
  <si>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</si>
  <si>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</si>
  <si>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</si>
  <si>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</si>
  <si>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</si>
  <si>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</si>
  <si>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</si>
  <si>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</si>
  <si>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</si>
  <si>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</si>
  <si>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</si>
  <si>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</si>
  <si>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</si>
  <si>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</si>
  <si>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</si>
  <si>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</si>
  <si>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</si>
  <si>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</si>
  <si>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</si>
  <si>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</si>
  <si>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</si>
  <si>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</si>
  <si>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</si>
  <si>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</si>
  <si>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</si>
  <si>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</si>
  <si>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</si>
  <si>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</si>
  <si>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</si>
  <si>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</si>
  <si>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</si>
  <si>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</si>
  <si>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</si>
  <si>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</si>
  <si>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</si>
  <si>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</si>
  <si>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</si>
  <si>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</si>
  <si>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</si>
  <si>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</si>
  <si>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</si>
  <si>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</si>
  <si>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</si>
  <si>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</si>
  <si>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</si>
  <si>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</si>
  <si>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</si>
  <si>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</si>
  <si>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</si>
  <si>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</si>
  <si>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</si>
  <si>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</si>
  <si>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</si>
  <si>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</si>
  <si>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</si>
  <si>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</si>
  <si>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</si>
  <si>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</si>
  <si>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</si>
  <si>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</si>
  <si>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</si>
  <si>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</si>
  <si>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</si>
  <si>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</si>
  <si>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</si>
  <si>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</si>
  <si>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</si>
  <si>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</si>
  <si>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</si>
  <si>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</si>
  <si>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</si>
  <si>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</si>
  <si>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</si>
  <si>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</si>
  <si>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</si>
  <si>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</si>
  <si>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</si>
  <si>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</si>
  <si>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</si>
  <si>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</si>
  <si>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</si>
  <si>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</si>
  <si>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</si>
  <si>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</si>
  <si>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</si>
  <si>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</si>
  <si>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</si>
  <si>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</si>
  <si>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</si>
  <si>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</si>
  <si>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</si>
  <si>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</si>
  <si>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</si>
  <si>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</si>
  <si>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</si>
  <si>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</si>
  <si>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</si>
  <si>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</si>
  <si>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</si>
  <si>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</si>
  <si>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</si>
  <si>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</si>
  <si>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</si>
  <si>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</si>
  <si>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</si>
  <si>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</si>
  <si>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</si>
  <si>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</si>
  <si>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</si>
  <si>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</si>
  <si>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</si>
  <si>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</si>
  <si>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</si>
  <si>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</si>
  <si>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</si>
  <si>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</si>
  <si>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</si>
  <si>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</si>
  <si>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</si>
  <si>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</si>
  <si>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</si>
  <si>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</si>
  <si>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</si>
  <si>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</si>
  <si>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</si>
  <si>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</si>
  <si>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</si>
  <si>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</si>
  <si>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</si>
  <si>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</si>
  <si>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</si>
  <si>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</si>
  <si>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</si>
  <si>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</si>
  <si>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</si>
  <si>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</si>
  <si>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</si>
  <si>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</si>
  <si>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</si>
  <si>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</si>
  <si>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</si>
  <si>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</si>
  <si>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</si>
  <si>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</si>
  <si>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</si>
  <si>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</si>
  <si>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</si>
  <si>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</si>
  <si>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</si>
  <si>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</si>
  <si>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</si>
  <si>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</si>
  <si>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</si>
  <si>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</si>
  <si>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</si>
  <si>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</si>
  <si>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</si>
  <si>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</si>
  <si>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</si>
  <si>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</si>
  <si>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</si>
  <si>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</si>
  <si>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</si>
  <si>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</si>
  <si>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</si>
  <si>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</si>
  <si>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</si>
  <si>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</si>
  <si>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</si>
  <si>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</si>
  <si>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</si>
  <si>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</si>
  <si>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</si>
  <si>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</si>
  <si>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</si>
  <si>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</si>
  <si>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</si>
  <si>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</si>
  <si>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</si>
  <si>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</si>
  <si>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</si>
  <si>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</si>
  <si>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</si>
  <si>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</si>
  <si>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</si>
  <si>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</si>
  <si>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</si>
  <si>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</si>
  <si>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</si>
  <si>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</si>
  <si>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</si>
  <si>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</si>
  <si>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</si>
  <si>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</si>
  <si>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</si>
  <si>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</si>
  <si>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</si>
  <si>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</si>
  <si>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</si>
  <si>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</si>
  <si>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</si>
  <si>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</si>
  <si>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</si>
  <si>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</si>
  <si>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</si>
  <si>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</si>
  <si>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</si>
  <si>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</si>
  <si>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</si>
  <si>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</si>
  <si>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</si>
  <si>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</si>
  <si>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</si>
  <si>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</si>
  <si>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</si>
  <si>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</si>
  <si>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</si>
  <si>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</si>
  <si>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</si>
  <si>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</si>
  <si>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</si>
  <si>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</si>
  <si>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</si>
  <si>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</si>
  <si>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</si>
  <si>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</si>
  <si>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</si>
  <si>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</si>
  <si>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</si>
  <si>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</si>
  <si>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</si>
  <si>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</si>
  <si>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</si>
  <si>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</si>
  <si>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</si>
  <si>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</si>
  <si>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</si>
  <si>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</si>
  <si>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</si>
  <si>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</si>
  <si>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</si>
  <si>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</si>
  <si>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</si>
  <si>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</si>
  <si>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</si>
  <si>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</si>
  <si>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</si>
  <si>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</si>
  <si>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</si>
  <si>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</si>
  <si>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</si>
  <si>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</si>
  <si>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</si>
  <si>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</si>
  <si>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</si>
  <si>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</si>
  <si>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</si>
  <si>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</si>
  <si>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</si>
  <si>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</si>
  <si>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</si>
  <si>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</si>
  <si>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</si>
  <si>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</si>
  <si>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</si>
  <si>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</si>
  <si>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</si>
  <si>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</si>
  <si>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</si>
  <si>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</si>
  <si>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</si>
  <si>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</si>
  <si>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</si>
  <si>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</si>
  <si>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</si>
  <si>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</si>
  <si>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</si>
  <si>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</si>
  <si>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</si>
  <si>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</si>
  <si>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</si>
  <si>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</si>
  <si>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</si>
  <si>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</si>
  <si>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</si>
  <si>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</si>
  <si>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</si>
  <si>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</si>
  <si>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</si>
  <si>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</si>
  <si>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</si>
  <si>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</si>
  <si>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</si>
  <si>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</si>
  <si>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</si>
  <si>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</si>
  <si>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</si>
  <si>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</si>
  <si>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</si>
  <si>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</si>
  <si>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</si>
  <si>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</si>
  <si>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</si>
  <si>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</si>
  <si>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</si>
  <si>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</si>
  <si>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</si>
  <si>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</si>
  <si>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</si>
  <si>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</si>
  <si>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</si>
  <si>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</si>
  <si>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</si>
  <si>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</si>
  <si>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</si>
  <si>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</si>
  <si>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</si>
  <si>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</si>
  <si>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</si>
  <si>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</si>
  <si>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</si>
  <si>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</si>
  <si>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</si>
  <si>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</si>
  <si>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</si>
  <si>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</si>
  <si>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</si>
  <si>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</si>
  <si>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</si>
  <si>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</si>
  <si>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</si>
  <si>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</si>
  <si>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</si>
  <si>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</si>
  <si>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</si>
  <si>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</si>
  <si>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</si>
  <si>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</si>
  <si>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</si>
  <si>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</si>
  <si>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</si>
  <si>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</si>
  <si>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</si>
  <si>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</si>
  <si>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</si>
  <si>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</si>
  <si>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</si>
  <si>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</si>
  <si>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</si>
  <si>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</si>
  <si>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</si>
  <si>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</si>
  <si>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</si>
  <si>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</si>
  <si>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</si>
  <si>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</si>
  <si>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</si>
  <si>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</si>
  <si>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</si>
  <si>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</si>
  <si>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</si>
  <si>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</si>
  <si>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</si>
  <si>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</si>
  <si>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</si>
  <si>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</si>
  <si>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</si>
  <si>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</si>
  <si>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</si>
  <si>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</si>
  <si>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</si>
  <si>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</si>
  <si>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</si>
  <si>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</si>
  <si>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</si>
  <si>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</si>
  <si>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</si>
  <si>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</si>
  <si>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</si>
  <si>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</si>
  <si>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</si>
  <si>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</si>
  <si>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</si>
  <si>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</si>
  <si>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</si>
  <si>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</si>
  <si>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</si>
  <si>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</si>
  <si>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</si>
  <si>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</si>
  <si>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</si>
  <si>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</si>
  <si>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</si>
  <si>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</si>
  <si>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</si>
  <si>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</si>
  <si>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</si>
  <si>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</si>
  <si>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</si>
  <si>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</si>
  <si>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</si>
  <si>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</si>
  <si>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</si>
  <si>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</si>
  <si>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</si>
  <si>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</si>
  <si>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</si>
  <si>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</si>
  <si>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</si>
  <si>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</si>
  <si>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</si>
  <si>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</si>
  <si>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</si>
  <si>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</si>
  <si>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</si>
  <si>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</si>
  <si>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</si>
  <si>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</si>
  <si>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</si>
  <si>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</si>
  <si>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</si>
  <si>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</si>
  <si>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</si>
  <si>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</si>
  <si>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</si>
  <si>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</si>
  <si>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</si>
  <si>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</si>
  <si>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</si>
  <si>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</si>
  <si>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</si>
  <si>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</si>
  <si>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</si>
  <si>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</si>
  <si>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</si>
  <si>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</si>
  <si>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</si>
  <si>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</si>
  <si>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</si>
  <si>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</si>
  <si>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</si>
  <si>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</si>
  <si>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</si>
  <si>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</si>
  <si>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</si>
  <si>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</si>
  <si>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</si>
  <si>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</si>
  <si>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</si>
  <si>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</si>
  <si>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</si>
  <si>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</si>
  <si>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</si>
  <si>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</si>
  <si>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</si>
  <si>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</si>
  <si>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</si>
  <si>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</si>
  <si>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</si>
  <si>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</si>
  <si>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</si>
  <si>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</si>
  <si>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</si>
  <si>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</si>
  <si>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</si>
  <si>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</si>
  <si>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</si>
  <si>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</si>
  <si>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</si>
  <si>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</si>
  <si>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</si>
  <si>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</si>
  <si>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</si>
  <si>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</si>
  <si>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</si>
  <si>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</si>
  <si>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</si>
  <si>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</si>
  <si>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</si>
  <si>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</si>
  <si>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</si>
  <si>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</si>
  <si>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</si>
  <si>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</si>
  <si>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</si>
  <si>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</si>
  <si>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</si>
  <si>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</si>
  <si>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</si>
  <si>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</si>
  <si>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</si>
  <si>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</si>
  <si>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</si>
  <si>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</si>
  <si>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</si>
  <si>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</si>
  <si>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</si>
  <si>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</si>
  <si>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</si>
  <si>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</si>
  <si>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</si>
  <si>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</si>
  <si>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</si>
  <si>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</si>
  <si>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</si>
  <si>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</si>
  <si>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</si>
  <si>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</si>
  <si>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</si>
  <si>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</si>
  <si>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</si>
  <si>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</si>
  <si>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</si>
  <si>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</si>
  <si>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</si>
  <si>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</si>
  <si>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</si>
  <si>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</si>
  <si>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</si>
  <si>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</si>
  <si>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</si>
  <si>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</si>
  <si>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</si>
  <si>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</si>
  <si>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</si>
  <si>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</si>
  <si>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</si>
  <si>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</si>
  <si>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</si>
  <si>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</si>
  <si>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</si>
  <si>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</si>
  <si>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</si>
  <si>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</si>
  <si>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</si>
  <si>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</si>
  <si>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</si>
  <si>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</si>
  <si>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</si>
  <si>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</si>
  <si>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</si>
  <si>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</si>
  <si>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</si>
  <si>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</si>
  <si>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</si>
  <si>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</si>
  <si>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</si>
  <si>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</si>
  <si>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</si>
  <si>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</si>
  <si>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</si>
  <si>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</si>
  <si>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</si>
  <si>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</si>
  <si>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</si>
  <si>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</si>
  <si>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</si>
  <si>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</si>
  <si>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</si>
  <si>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</si>
  <si>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</si>
  <si>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</si>
  <si>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</si>
  <si>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</si>
  <si>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</si>
  <si>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</si>
  <si>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</si>
  <si>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</si>
  <si>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</si>
  <si>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</si>
  <si>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</si>
  <si>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</si>
  <si>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</si>
  <si>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</si>
  <si>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</si>
  <si>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</si>
  <si>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</si>
  <si>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</si>
  <si>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</si>
  <si>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</si>
  <si>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</si>
  <si>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</si>
  <si>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</si>
  <si>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</si>
  <si>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</si>
  <si>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</si>
  <si>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</si>
  <si>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</si>
  <si>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</si>
  <si>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</si>
  <si>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</si>
  <si>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</si>
  <si>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</si>
  <si>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</si>
  <si>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</si>
  <si>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</si>
  <si>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</si>
  <si>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</si>
  <si>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</si>
  <si>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</si>
  <si>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</si>
  <si>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</si>
  <si>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</si>
  <si>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</si>
  <si>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</si>
  <si>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</si>
  <si>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</si>
  <si>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</si>
  <si>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</si>
  <si>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</si>
  <si>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</si>
  <si>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</si>
  <si>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</si>
  <si>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</si>
  <si>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</si>
  <si>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</si>
  <si>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</si>
  <si>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</si>
  <si>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</si>
  <si>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</si>
  <si>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</si>
  <si>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</si>
  <si>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</si>
  <si>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</si>
  <si>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</si>
  <si>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</si>
  <si>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</si>
  <si>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</si>
  <si>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</si>
  <si>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</si>
  <si>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</si>
  <si>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</si>
  <si>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</si>
  <si>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</si>
  <si>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</si>
  <si>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</si>
  <si>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</si>
  <si>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</si>
  <si>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</si>
  <si>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</si>
  <si>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</si>
  <si>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</si>
  <si>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</si>
  <si>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</si>
  <si>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</si>
  <si>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</si>
  <si>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</si>
  <si>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</si>
  <si>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</si>
  <si>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</si>
  <si>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</si>
  <si>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</si>
  <si>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</si>
  <si>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</si>
  <si>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</si>
  <si>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</si>
  <si>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</si>
  <si>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</si>
  <si>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</si>
  <si>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</si>
  <si>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</si>
  <si>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</si>
  <si>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</si>
  <si>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</si>
  <si>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</si>
  <si>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</si>
  <si>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</si>
  <si>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</si>
  <si>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</si>
  <si>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</si>
  <si>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</si>
  <si>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</si>
  <si>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</si>
  <si>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</si>
  <si>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</si>
  <si>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</si>
  <si>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</si>
  <si>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</si>
  <si>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</si>
  <si>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</si>
  <si>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</si>
  <si>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</si>
  <si>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</si>
  <si>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</si>
  <si>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</si>
  <si>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</si>
  <si>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</si>
  <si>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</si>
  <si>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</si>
  <si>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</si>
  <si>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</si>
  <si>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</si>
  <si>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</si>
  <si>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</si>
  <si>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</si>
  <si>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</si>
  <si>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</si>
  <si>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</si>
  <si>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</si>
  <si>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</si>
  <si>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</si>
  <si>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</si>
  <si>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</si>
  <si>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</si>
  <si>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</si>
  <si>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</si>
  <si>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</si>
  <si>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</si>
  <si>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</si>
  <si>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</si>
  <si>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</si>
  <si>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</si>
  <si>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</si>
  <si>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</si>
  <si>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</si>
  <si>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</si>
  <si>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</si>
  <si>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</si>
  <si>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</si>
  <si>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</si>
  <si>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</si>
  <si>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</si>
  <si>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</si>
  <si>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</si>
  <si>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</si>
  <si>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</si>
  <si>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</si>
  <si>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</si>
  <si>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</si>
  <si>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</si>
  <si>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</si>
  <si>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</si>
  <si>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</si>
  <si>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</si>
  <si>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</si>
  <si>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</si>
  <si>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</si>
  <si>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</si>
  <si>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</si>
  <si>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</si>
  <si>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</si>
  <si>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</si>
  <si>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</si>
  <si>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</si>
  <si>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</si>
  <si>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</si>
  <si>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</si>
  <si>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</si>
  <si>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</si>
  <si>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</si>
  <si>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</si>
  <si>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</si>
  <si>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</si>
  <si>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</si>
  <si>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</si>
  <si>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</si>
  <si>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</si>
  <si>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</si>
  <si>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</si>
  <si>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</si>
  <si>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</si>
  <si>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</si>
  <si>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</si>
  <si>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</si>
  <si>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</si>
  <si>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</si>
  <si>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</si>
  <si>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</si>
  <si>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</si>
  <si>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</si>
  <si>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</si>
  <si>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</si>
  <si>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</si>
  <si>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</si>
  <si>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</si>
  <si>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</si>
  <si>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</si>
  <si>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</si>
  <si>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</si>
  <si>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</si>
  <si>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</si>
  <si>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</si>
  <si>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</si>
  <si>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</si>
  <si>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</si>
  <si>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</si>
  <si>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</si>
  <si>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</si>
  <si>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</si>
  <si>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</si>
  <si>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</si>
  <si>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</si>
  <si>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</si>
  <si>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</si>
  <si>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</si>
  <si>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</si>
  <si>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</si>
  <si>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</si>
  <si>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</si>
  <si>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</si>
  <si>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</si>
  <si>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</si>
  <si>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</si>
  <si>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</si>
  <si>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</si>
  <si>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</si>
  <si>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</si>
  <si>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</si>
  <si>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</si>
  <si>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</si>
  <si>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</si>
  <si>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</si>
  <si>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</si>
  <si>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</si>
  <si>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</si>
  <si>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</si>
  <si>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</si>
  <si>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</si>
  <si>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</si>
  <si>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</si>
  <si>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</si>
  <si>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</si>
  <si>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</si>
  <si>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</si>
  <si>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</si>
  <si>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</si>
  <si>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</si>
  <si>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</si>
  <si>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</si>
  <si>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</si>
  <si>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</si>
  <si>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</si>
  <si>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</si>
  <si>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</si>
  <si>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</si>
  <si>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</si>
  <si>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</si>
  <si>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</si>
  <si>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</si>
  <si>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</si>
  <si>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</si>
  <si>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</si>
  <si>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</si>
  <si>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</si>
  <si>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</si>
  <si>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</si>
  <si>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</si>
  <si>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</si>
  <si>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</si>
  <si>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</si>
  <si>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</si>
  <si>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</si>
  <si>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</si>
  <si>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</si>
  <si>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</si>
  <si>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</si>
  <si>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</si>
  <si>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</si>
  <si>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</si>
  <si>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</si>
  <si>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</si>
  <si>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</si>
  <si>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</si>
  <si>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</si>
  <si>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</si>
  <si>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</si>
  <si>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</si>
  <si>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</si>
  <si>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</si>
  <si>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</si>
  <si>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</si>
  <si>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</si>
  <si>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</si>
  <si>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</si>
  <si>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</si>
  <si>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</si>
  <si>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</si>
  <si>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</si>
  <si>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</si>
  <si>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</si>
  <si>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</si>
  <si>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</si>
  <si>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</si>
  <si>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</si>
  <si>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</si>
  <si>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</si>
  <si>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</si>
  <si>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</si>
  <si>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</si>
  <si>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</si>
  <si>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</si>
  <si>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</si>
  <si>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</si>
  <si>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</si>
  <si>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</si>
  <si>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</si>
  <si>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</si>
  <si>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</si>
  <si>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</si>
  <si>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</si>
  <si>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</si>
  <si>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</si>
  <si>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</si>
  <si>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</si>
  <si>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</si>
  <si>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</si>
  <si>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</si>
  <si>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</si>
  <si>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</si>
  <si>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</si>
  <si>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</si>
  <si>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</si>
  <si>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</si>
  <si>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</si>
  <si>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</si>
  <si>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</si>
  <si>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</si>
  <si>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</si>
  <si>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</si>
  <si>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</si>
  <si>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</si>
  <si>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</si>
  <si>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</si>
  <si>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</si>
  <si>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</si>
  <si>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</si>
  <si>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</si>
  <si>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</si>
  <si>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</si>
  <si>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</si>
  <si>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</si>
  <si>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</si>
  <si>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</si>
  <si>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</si>
  <si>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</si>
  <si>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</si>
  <si>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</si>
  <si>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</si>
  <si>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</si>
  <si>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</si>
  <si>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</si>
  <si>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</si>
  <si>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</si>
  <si>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</si>
  <si>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</si>
  <si>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</si>
  <si>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</si>
  <si>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</si>
  <si>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</si>
  <si>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</si>
  <si>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</si>
  <si>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</si>
  <si>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</si>
  <si>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</si>
  <si>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</si>
  <si>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</si>
  <si>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</si>
  <si>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</si>
  <si>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</si>
  <si>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</si>
  <si>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</si>
  <si>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</si>
  <si>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</si>
  <si>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</si>
  <si>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</si>
  <si>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</si>
  <si>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</si>
  <si>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</si>
  <si>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</si>
  <si>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</si>
  <si>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</si>
  <si>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</si>
  <si>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</si>
  <si>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</si>
  <si>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</si>
  <si>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</si>
  <si>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</si>
  <si>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</si>
  <si>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</si>
  <si>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</si>
  <si>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</si>
  <si>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</si>
  <si>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</si>
  <si>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</si>
  <si>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</si>
  <si>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</si>
  <si>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</si>
  <si>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</si>
  <si>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</si>
  <si>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</si>
  <si>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</si>
  <si>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</si>
  <si>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</si>
  <si>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</si>
  <si>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</si>
  <si>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</si>
  <si>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</si>
  <si>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</si>
  <si>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</si>
  <si>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</si>
  <si>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</si>
  <si>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</si>
  <si>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</si>
  <si>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</si>
  <si>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</si>
  <si>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</si>
  <si>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</si>
  <si>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</si>
  <si>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</si>
  <si>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</si>
  <si>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</si>
  <si>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</si>
  <si>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</si>
  <si>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</si>
  <si>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</si>
  <si>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</si>
  <si>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</si>
  <si>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</si>
  <si>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</si>
  <si>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</si>
  <si>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</si>
  <si>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</si>
  <si>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</si>
  <si>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</si>
  <si>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</si>
  <si>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</si>
  <si>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</si>
  <si>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</si>
  <si>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</si>
  <si>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</si>
  <si>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</si>
  <si>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</si>
  <si>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</si>
  <si>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</si>
  <si>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</si>
  <si>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</si>
  <si>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</si>
  <si>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</si>
  <si>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</si>
  <si>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</si>
  <si>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</si>
  <si>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</si>
  <si>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</si>
  <si>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</si>
  <si>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</si>
  <si>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</si>
  <si>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</si>
  <si>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</si>
  <si>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</si>
  <si>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</si>
  <si>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</si>
  <si>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</si>
  <si>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</si>
  <si>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</si>
  <si>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</si>
  <si>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</si>
  <si>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</si>
  <si>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</si>
  <si>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</si>
  <si>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</si>
  <si>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</si>
  <si>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</si>
  <si>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</si>
  <si>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</si>
  <si>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</si>
  <si>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</si>
  <si>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</si>
  <si>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</si>
  <si>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</si>
  <si>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</si>
  <si>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</si>
  <si>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</si>
  <si>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</si>
  <si>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</si>
  <si>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</si>
  <si>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</si>
  <si>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</si>
  <si>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</si>
  <si>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</si>
  <si>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</si>
  <si>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</si>
  <si>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</si>
  <si>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</si>
  <si>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</si>
  <si>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</si>
  <si>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</si>
  <si>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</si>
  <si>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</si>
  <si>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</si>
  <si>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</si>
  <si>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</si>
  <si>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</si>
  <si>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</si>
  <si>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</si>
  <si>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</si>
  <si>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</si>
  <si>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</si>
  <si>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</si>
  <si>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</si>
  <si>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</si>
  <si>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</si>
  <si>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</si>
  <si>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</si>
  <si>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</si>
  <si>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</si>
  <si>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</si>
  <si>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</si>
  <si>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</si>
  <si>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</si>
  <si>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</si>
  <si>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</si>
  <si>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</si>
  <si>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</si>
  <si>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</si>
  <si>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</si>
  <si>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</si>
  <si>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</si>
  <si>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</si>
  <si>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</si>
  <si>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</si>
  <si>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</si>
  <si>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</si>
  <si>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</si>
  <si>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</si>
  <si>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</si>
  <si>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</si>
  <si>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</si>
  <si>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</si>
  <si>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</si>
  <si>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</si>
  <si>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</si>
  <si>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</si>
  <si>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</si>
  <si>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</si>
  <si>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</si>
  <si>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</si>
  <si>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</si>
  <si>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</si>
  <si>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</si>
  <si>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</si>
  <si>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</si>
  <si>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</si>
  <si>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</si>
  <si>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</si>
  <si>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</si>
  <si>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</si>
  <si>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</si>
  <si>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</si>
  <si>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</si>
  <si>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</si>
  <si>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</si>
  <si>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</si>
  <si>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</si>
  <si>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</si>
  <si>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</si>
  <si>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</si>
  <si>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</si>
  <si>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</si>
  <si>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</si>
  <si>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</si>
  <si>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</si>
  <si>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</si>
  <si>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</si>
  <si>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</si>
  <si>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</si>
  <si>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</si>
  <si>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</si>
  <si>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</si>
  <si>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</si>
  <si>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</si>
  <si>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</si>
  <si>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</si>
  <si>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</si>
  <si>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</si>
  <si>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</si>
  <si>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</si>
  <si>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</si>
  <si>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</si>
  <si>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</si>
  <si>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</si>
  <si>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</si>
  <si>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</si>
  <si>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</si>
  <si>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</si>
  <si>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</si>
  <si>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</si>
  <si>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</si>
  <si>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</si>
  <si>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</si>
  <si>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</si>
  <si>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</si>
  <si>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</si>
  <si>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</si>
  <si>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</si>
  <si>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</si>
  <si>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</si>
  <si>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</si>
  <si>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</si>
  <si>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</si>
  <si>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</si>
  <si>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</si>
  <si>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</si>
  <si>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</si>
  <si>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</si>
  <si>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</si>
  <si>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</si>
  <si>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</si>
  <si>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</si>
  <si>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</si>
  <si>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</si>
  <si>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</si>
  <si>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</si>
  <si>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</si>
  <si>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</si>
  <si>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</si>
  <si>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</si>
  <si>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</si>
  <si>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</si>
  <si>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</si>
  <si>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</si>
  <si>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</si>
  <si>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</si>
  <si>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</si>
  <si>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</si>
  <si>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</si>
  <si>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</si>
  <si>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</si>
  <si>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</si>
  <si>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</si>
  <si>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</si>
  <si>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</si>
  <si>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</si>
  <si>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</si>
  <si>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</si>
  <si>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</si>
  <si>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</si>
  <si>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</si>
  <si>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</si>
  <si>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</si>
  <si>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</si>
  <si>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</si>
  <si>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</si>
  <si>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</si>
  <si>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</si>
  <si>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</si>
  <si>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</si>
  <si>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</si>
  <si>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</si>
  <si>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</si>
  <si>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</si>
  <si>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</si>
  <si>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</si>
  <si>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</si>
  <si>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</si>
  <si>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</si>
  <si>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</si>
  <si>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</si>
  <si>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</si>
  <si>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</si>
  <si>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</si>
  <si>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</si>
  <si>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</si>
  <si>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</si>
  <si>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</si>
  <si>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</si>
  <si>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</si>
  <si>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</si>
  <si>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</si>
  <si>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</si>
  <si>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</si>
  <si>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</si>
  <si>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</si>
  <si>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</si>
  <si>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</si>
  <si>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</si>
  <si>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</si>
  <si>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</si>
  <si>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</si>
  <si>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</si>
  <si>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</si>
  <si>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</si>
  <si>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</si>
  <si>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</si>
  <si>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</si>
  <si>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</si>
  <si>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</si>
  <si>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</si>
  <si>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</si>
  <si>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</si>
  <si>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</si>
  <si>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</si>
  <si>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</si>
  <si>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</si>
  <si>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</si>
  <si>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</si>
  <si>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</si>
  <si>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</si>
  <si>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</si>
  <si>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</si>
  <si>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</si>
  <si>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</si>
  <si>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</si>
  <si>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</si>
  <si>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</si>
  <si>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</si>
  <si>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</si>
  <si>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</si>
  <si>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</si>
  <si>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</si>
  <si>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</si>
  <si>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</si>
  <si>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</si>
  <si>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</si>
  <si>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</si>
  <si>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</si>
  <si>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</si>
  <si>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</si>
  <si>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</si>
  <si>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</si>
  <si>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</si>
  <si>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</si>
  <si>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</si>
  <si>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</si>
  <si>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</si>
  <si>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</si>
  <si>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</si>
  <si>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</si>
  <si>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</si>
  <si>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</si>
  <si>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</si>
  <si>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</si>
  <si>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</si>
  <si>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</si>
  <si>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</si>
  <si>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</si>
  <si>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</si>
  <si>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</si>
  <si>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</si>
  <si>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</si>
  <si>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</si>
  <si>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</si>
  <si>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</si>
  <si>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</si>
  <si>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</si>
  <si>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</si>
  <si>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</si>
  <si>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</si>
  <si>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</si>
  <si>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</si>
  <si>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</si>
  <si>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</si>
  <si>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</si>
  <si>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</si>
  <si>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</si>
  <si>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</si>
  <si>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</si>
  <si>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</si>
  <si>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</si>
  <si>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</si>
  <si>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</si>
  <si>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</si>
  <si>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</si>
  <si>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</si>
  <si>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</si>
  <si>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</si>
  <si>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</si>
  <si>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</si>
  <si>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</si>
  <si>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</si>
  <si>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</si>
  <si>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</si>
  <si>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</si>
  <si>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</si>
  <si>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</si>
  <si>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</si>
  <si>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</si>
  <si>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</si>
  <si>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</si>
  <si>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</si>
  <si>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</si>
  <si>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</si>
  <si>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</si>
  <si>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</si>
  <si>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</si>
  <si>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</si>
  <si>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</si>
  <si>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</si>
  <si>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</si>
  <si>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</si>
  <si>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</si>
  <si>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</si>
  <si>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</si>
  <si>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</si>
  <si>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</si>
  <si>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</si>
  <si>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</si>
  <si>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</si>
  <si>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</si>
  <si>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</si>
  <si>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</si>
  <si>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</si>
  <si>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</si>
  <si>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</si>
  <si>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</si>
  <si>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</si>
  <si>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</si>
  <si>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</si>
  <si>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</si>
  <si>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</si>
  <si>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</si>
  <si>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</si>
  <si>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</si>
  <si>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</si>
  <si>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</si>
  <si>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</si>
  <si>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</si>
  <si>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</si>
  <si>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</si>
  <si>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</si>
  <si>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</si>
  <si>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</si>
  <si>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</si>
  <si>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</si>
  <si>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</si>
  <si>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</si>
  <si>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</si>
  <si>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</si>
  <si>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</si>
  <si>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</si>
  <si>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</si>
  <si>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</si>
  <si>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</si>
  <si>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</si>
  <si>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</si>
  <si>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</si>
  <si>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</si>
  <si>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</si>
  <si>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</si>
  <si>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</si>
  <si>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</si>
  <si>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</si>
  <si>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</si>
  <si>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</si>
  <si>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</si>
  <si>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</si>
  <si>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</si>
  <si>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</si>
  <si>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</si>
  <si>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</si>
  <si>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</si>
  <si>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</si>
  <si>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</si>
  <si>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</si>
  <si>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</si>
  <si>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</si>
  <si>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</si>
  <si>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</si>
  <si>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</si>
  <si>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</si>
  <si>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</si>
  <si>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</si>
  <si>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</si>
  <si>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</si>
  <si>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</si>
  <si>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</si>
  <si>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</si>
  <si>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</si>
  <si>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</si>
  <si>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</si>
  <si>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</si>
  <si>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</si>
  <si>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</si>
  <si>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</si>
  <si>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</si>
  <si>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</si>
  <si>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</si>
  <si>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</si>
  <si>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</si>
  <si>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</si>
  <si>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</si>
  <si>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</si>
  <si>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</si>
  <si>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</si>
  <si>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</si>
  <si>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</si>
  <si>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</si>
  <si>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</si>
  <si>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</si>
  <si>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</si>
  <si>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</si>
  <si>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</si>
  <si>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</si>
  <si>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</si>
  <si>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</si>
  <si>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</si>
  <si>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</si>
  <si>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</si>
  <si>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</si>
  <si>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</si>
  <si>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</si>
  <si>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</si>
  <si>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</si>
  <si>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</si>
  <si>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</si>
  <si>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</si>
  <si>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</si>
  <si>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</si>
  <si>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</si>
  <si>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</si>
  <si>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</si>
  <si>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</si>
  <si>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</si>
  <si>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</si>
  <si>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</si>
  <si>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</si>
  <si>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</si>
  <si>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</si>
  <si>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</si>
  <si>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</si>
  <si>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</si>
  <si>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</si>
  <si>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</si>
  <si>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</si>
  <si>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</si>
  <si>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</si>
  <si>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</si>
  <si>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</si>
  <si>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</si>
  <si>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</si>
  <si>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</si>
  <si>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</si>
  <si>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</si>
  <si>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</si>
  <si>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</si>
  <si>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</si>
  <si>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</si>
  <si>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</si>
  <si>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</si>
  <si>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</si>
  <si>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</si>
  <si>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</si>
  <si>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</si>
  <si>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</si>
  <si>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</si>
  <si>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</si>
  <si>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</si>
  <si>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</si>
  <si>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</si>
  <si>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</si>
  <si>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</si>
  <si>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</si>
  <si>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</si>
  <si>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</si>
  <si>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</si>
  <si>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</si>
  <si>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</si>
  <si>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</si>
  <si>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</si>
  <si>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</si>
  <si>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</si>
  <si>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</si>
  <si>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</si>
  <si>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</si>
  <si>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</si>
  <si>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</si>
  <si>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</si>
  <si>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</si>
  <si>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</si>
  <si>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</si>
  <si>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</si>
  <si>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</si>
  <si>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</si>
  <si>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</si>
  <si>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</si>
  <si>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</si>
  <si>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</si>
  <si>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</si>
  <si>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</si>
  <si>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</si>
  <si>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</si>
  <si>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</si>
  <si>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</si>
  <si>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</si>
  <si>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</si>
  <si>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</si>
  <si>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</si>
  <si>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</si>
  <si>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</si>
  <si>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</si>
  <si>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</si>
  <si>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</si>
  <si>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</si>
  <si>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</si>
  <si>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</si>
  <si>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</si>
  <si>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</si>
  <si>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</si>
  <si>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</si>
  <si>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</si>
  <si>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</si>
  <si>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</si>
  <si>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</si>
  <si>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</si>
  <si>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</si>
  <si>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</si>
  <si>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</si>
  <si>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</si>
  <si>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</si>
  <si>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</si>
  <si>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</si>
  <si>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</si>
  <si>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</si>
  <si>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</si>
  <si>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</si>
  <si>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</si>
  <si>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</si>
  <si>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</si>
  <si>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</si>
  <si>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</si>
  <si>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</si>
  <si>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</si>
  <si>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</si>
  <si>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</si>
  <si>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</si>
  <si>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</si>
  <si>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</si>
  <si>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</si>
  <si>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</si>
  <si>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</si>
  <si>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</si>
  <si>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</si>
  <si>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</si>
  <si>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</si>
  <si>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</si>
  <si>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</si>
  <si>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</si>
  <si>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</si>
  <si>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</si>
  <si>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</si>
  <si>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</si>
  <si>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</si>
  <si>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</si>
  <si>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</si>
  <si>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</si>
  <si>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</si>
  <si>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</si>
  <si>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</si>
  <si>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</si>
  <si>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</si>
  <si>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</si>
  <si>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</si>
  <si>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</si>
  <si>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</si>
  <si>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</si>
  <si>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</si>
  <si>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</si>
  <si>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</si>
  <si>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</si>
  <si>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</si>
  <si>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</si>
  <si>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</si>
  <si>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</si>
  <si>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</si>
  <si>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</si>
  <si>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</si>
  <si>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</si>
  <si>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</si>
  <si>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</si>
  <si>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</si>
  <si>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</si>
  <si>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</si>
  <si>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</si>
  <si>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</si>
  <si>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</si>
  <si>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</si>
  <si>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</si>
  <si>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</si>
  <si>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</si>
  <si>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</si>
  <si>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</si>
  <si>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</si>
  <si>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</si>
  <si>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</si>
  <si>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</si>
  <si>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</si>
  <si>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</si>
  <si>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</si>
  <si>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</si>
  <si>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</si>
  <si>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</si>
  <si>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</si>
  <si>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</si>
  <si>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</si>
  <si>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</si>
  <si>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</si>
  <si>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</si>
  <si>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</si>
  <si>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</si>
  <si>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</si>
  <si>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</si>
  <si>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</si>
  <si>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</si>
  <si>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</si>
  <si>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</si>
  <si>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</si>
  <si>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</si>
  <si>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</si>
  <si>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</si>
  <si>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</si>
  <si>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</si>
  <si>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</si>
  <si>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</si>
  <si>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</si>
  <si>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</si>
  <si>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</si>
  <si>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</si>
  <si>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</si>
  <si>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</si>
  <si>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</si>
  <si>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</si>
  <si>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</si>
  <si>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</si>
  <si>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</si>
  <si>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</si>
  <si>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</si>
  <si>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</si>
  <si>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</si>
  <si>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</si>
  <si>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</si>
  <si>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</si>
  <si>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</si>
  <si>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</si>
  <si>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</si>
  <si>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</si>
  <si>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</si>
  <si>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</si>
  <si>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</si>
  <si>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</si>
  <si>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</si>
  <si>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</si>
  <si>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</si>
  <si>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</si>
  <si>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</si>
  <si>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</si>
  <si>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</si>
  <si>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</si>
  <si>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</si>
  <si>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</si>
  <si>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</si>
  <si>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</si>
  <si>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</si>
  <si>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</si>
  <si>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</si>
  <si>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</si>
  <si>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</si>
  <si>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</si>
  <si>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</si>
  <si>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</si>
  <si>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</si>
  <si>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</si>
  <si>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</si>
  <si>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</si>
  <si>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</si>
  <si>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</si>
  <si>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</si>
  <si>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</si>
  <si>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</si>
  <si>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</si>
  <si>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</si>
  <si>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</si>
  <si>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</si>
  <si>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</si>
  <si>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</si>
  <si>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</si>
  <si>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</si>
  <si>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</si>
  <si>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</si>
  <si>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</si>
  <si>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</si>
  <si>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</si>
  <si>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</si>
  <si>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</si>
  <si>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</si>
  <si>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</si>
  <si>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</si>
  <si>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</si>
  <si>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</si>
  <si>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</si>
  <si>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</si>
  <si>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</si>
  <si>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</si>
  <si>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</si>
  <si>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</si>
  <si>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</si>
  <si>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</si>
  <si>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</si>
  <si>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</si>
  <si>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</si>
  <si>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</si>
  <si>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</si>
  <si>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</si>
  <si>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</si>
  <si>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</si>
  <si>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</si>
  <si>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</si>
  <si>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</si>
  <si>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</si>
  <si>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</si>
  <si>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</si>
  <si>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</si>
  <si>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</si>
  <si>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</si>
  <si>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</si>
  <si>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</si>
  <si>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</si>
  <si>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</si>
  <si>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</si>
  <si>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</si>
  <si>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</si>
  <si>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</si>
  <si>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</si>
  <si>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</si>
  <si>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</si>
  <si>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</si>
  <si>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</si>
  <si>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</si>
  <si>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</si>
  <si>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</si>
  <si>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</si>
  <si>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</si>
  <si>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</si>
  <si>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</si>
  <si>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</si>
  <si>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</si>
  <si>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</si>
  <si>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</si>
  <si>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</si>
  <si>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</si>
  <si>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</si>
  <si>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</si>
  <si>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</si>
  <si>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</si>
  <si>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</si>
  <si>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</si>
  <si>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</si>
  <si>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</si>
  <si>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</si>
  <si>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</si>
  <si>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</si>
  <si>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</si>
  <si>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</si>
  <si>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</si>
  <si>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</si>
  <si>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</si>
  <si>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</si>
  <si>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</si>
  <si>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</si>
  <si>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</si>
  <si>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</si>
  <si>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</si>
  <si>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</si>
  <si>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</si>
  <si>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</si>
  <si>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</si>
  <si>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</si>
  <si>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</si>
  <si>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</si>
  <si>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</si>
  <si>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</si>
  <si>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</si>
  <si>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</si>
  <si>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</si>
  <si>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</si>
  <si>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</si>
  <si>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</si>
  <si>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</si>
  <si>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</si>
  <si>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</si>
  <si>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</si>
  <si>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</si>
  <si>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</si>
  <si>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</si>
  <si>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</si>
  <si>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</si>
  <si>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</si>
  <si>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</si>
  <si>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</si>
  <si>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</si>
  <si>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</si>
  <si>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</si>
  <si>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</si>
  <si>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</si>
  <si>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</si>
  <si>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</si>
  <si>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</si>
  <si>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</si>
  <si>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</si>
  <si>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</si>
  <si>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</si>
  <si>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</si>
  <si>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</si>
  <si>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</si>
  <si>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</si>
  <si>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</si>
  <si>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</si>
  <si>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</si>
  <si>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</si>
  <si>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</si>
  <si>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</si>
  <si>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</si>
  <si>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</si>
  <si>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</si>
  <si>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</si>
  <si>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</si>
  <si>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</si>
  <si>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</si>
  <si>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</si>
  <si>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</si>
  <si>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</si>
  <si>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</si>
  <si>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</si>
  <si>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</si>
  <si>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</si>
  <si>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</si>
  <si>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</si>
  <si>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</si>
  <si>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</si>
  <si>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</si>
  <si>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</si>
  <si>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</si>
  <si>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</si>
  <si>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</si>
  <si>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</si>
  <si>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</si>
  <si>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</si>
  <si>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</si>
  <si>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</si>
  <si>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</si>
  <si>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</si>
  <si>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</si>
  <si>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</si>
  <si>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</si>
  <si>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</si>
  <si>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</si>
  <si>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</si>
  <si>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</si>
  <si>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</si>
  <si>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</si>
  <si>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</si>
  <si>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</si>
  <si>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</si>
  <si>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</si>
  <si>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</si>
  <si>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</si>
  <si>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</si>
  <si>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</si>
  <si>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</si>
  <si>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</si>
  <si>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</si>
  <si>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</si>
  <si>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</si>
  <si>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</si>
  <si>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</si>
  <si>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</si>
  <si>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</si>
  <si>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</si>
  <si>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</si>
  <si>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</si>
  <si>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</si>
  <si>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</si>
  <si>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</si>
  <si>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</si>
  <si>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</si>
  <si>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</si>
  <si>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</si>
  <si>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</si>
  <si>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</si>
  <si>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</si>
  <si>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</si>
  <si>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</si>
  <si>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</si>
  <si>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</si>
  <si>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</si>
  <si>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</si>
  <si>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</si>
  <si>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</si>
  <si>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</si>
  <si>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</si>
  <si>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</si>
  <si>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</si>
  <si>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</si>
  <si>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</si>
  <si>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</si>
  <si>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</si>
  <si>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</si>
  <si>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</si>
  <si>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</si>
  <si>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</si>
  <si>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</si>
  <si>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</si>
  <si>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</si>
  <si>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</si>
  <si>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</si>
  <si>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</si>
  <si>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</si>
  <si>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</si>
  <si>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</si>
  <si>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</si>
  <si>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</si>
  <si>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</si>
  <si>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</si>
  <si>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</si>
  <si>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</si>
  <si>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</si>
  <si>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</si>
  <si>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</si>
  <si>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</si>
  <si>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</si>
  <si>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</si>
  <si>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</si>
  <si>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</si>
  <si>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</si>
  <si>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</si>
  <si>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</si>
  <si>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</si>
  <si>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</si>
  <si>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</si>
  <si>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</si>
  <si>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</si>
  <si>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</si>
  <si>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</si>
  <si>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</si>
  <si>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</si>
  <si>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</si>
  <si>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</si>
  <si>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</si>
  <si>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</si>
  <si>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</si>
  <si>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</si>
  <si>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</si>
  <si>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</si>
  <si>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</si>
  <si>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</si>
  <si>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</si>
  <si>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</si>
  <si>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</si>
  <si>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</si>
  <si>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</si>
  <si>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</si>
  <si>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</si>
  <si>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</si>
  <si>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</si>
  <si>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</si>
  <si>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</si>
  <si>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</si>
  <si>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</si>
  <si>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</si>
  <si>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</si>
  <si>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</si>
  <si>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</si>
  <si>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</si>
  <si>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</si>
  <si>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</si>
  <si>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</si>
  <si>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</si>
  <si>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</si>
  <si>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</si>
  <si>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</si>
  <si>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</si>
  <si>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</si>
  <si>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</si>
  <si>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</si>
  <si>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</si>
  <si>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</si>
  <si>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</si>
  <si>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</si>
  <si>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</si>
  <si>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</si>
  <si>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</si>
  <si>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</si>
  <si>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</si>
  <si>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</si>
  <si>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</si>
  <si>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</si>
  <si>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</si>
  <si>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</si>
  <si>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</si>
  <si>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</si>
  <si>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</si>
  <si>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</si>
  <si>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</si>
  <si>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</si>
  <si>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</si>
  <si>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</si>
  <si>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</si>
  <si>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</si>
  <si>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</si>
  <si>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</si>
  <si>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</si>
  <si>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</si>
  <si>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</si>
  <si>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</si>
  <si>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</si>
  <si>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</si>
  <si>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</si>
  <si>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</si>
  <si>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</si>
  <si>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</si>
  <si>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</si>
  <si>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</si>
  <si>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</si>
  <si>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</si>
  <si>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</si>
  <si>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</si>
  <si>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</si>
  <si>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</si>
  <si>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</si>
  <si>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</si>
  <si>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</si>
  <si>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</si>
  <si>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</si>
  <si>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</si>
  <si>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</si>
  <si>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</si>
  <si>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</si>
  <si>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</si>
  <si>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</si>
  <si>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</si>
  <si>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</si>
  <si>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</si>
  <si>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</si>
  <si>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</si>
  <si>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</si>
  <si>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</si>
  <si>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</si>
  <si>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</si>
  <si>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</si>
  <si>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</si>
  <si>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</si>
  <si>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</si>
  <si>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</si>
  <si>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</si>
  <si>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</si>
  <si>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</si>
  <si>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</si>
  <si>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</si>
  <si>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</si>
  <si>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</si>
  <si>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</si>
  <si>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</si>
  <si>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</si>
  <si>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</si>
  <si>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</si>
  <si>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</si>
  <si>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</si>
  <si>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</si>
  <si>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</si>
  <si>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</si>
  <si>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</si>
  <si>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</si>
  <si>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</si>
  <si>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</si>
  <si>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</si>
  <si>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</si>
  <si>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</si>
  <si>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</si>
  <si>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</si>
  <si>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</si>
  <si>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</si>
  <si>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</si>
  <si>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</si>
  <si>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</si>
  <si>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</si>
  <si>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</si>
  <si>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</si>
  <si>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</si>
  <si>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</si>
  <si>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</si>
  <si>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</si>
  <si>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</si>
  <si>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</si>
  <si>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</si>
  <si>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</si>
  <si>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</si>
  <si>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</si>
  <si>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</si>
  <si>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</si>
  <si>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</si>
  <si>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</si>
  <si>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</si>
  <si>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</si>
  <si>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</si>
  <si>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</si>
  <si>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</si>
  <si>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</si>
  <si>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</si>
  <si>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</si>
  <si>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</si>
  <si>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</si>
  <si>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</si>
  <si>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</si>
  <si>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</si>
  <si>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</si>
  <si>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</si>
  <si>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</si>
  <si>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</si>
  <si>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</si>
  <si>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</si>
  <si>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</si>
  <si>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</si>
  <si>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</si>
  <si>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</si>
  <si>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</si>
  <si>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</si>
  <si>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</si>
  <si>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</si>
  <si>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</si>
  <si>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</si>
  <si>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</si>
  <si>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</si>
  <si>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</si>
  <si>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</si>
  <si>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</si>
  <si>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</si>
  <si>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</si>
  <si>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</si>
  <si>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</si>
  <si>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</si>
  <si>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</si>
  <si>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</si>
  <si>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</si>
  <si>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</si>
  <si>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</si>
  <si>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</si>
  <si>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</si>
  <si>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</si>
  <si>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</si>
  <si>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</si>
  <si>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</si>
  <si>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</si>
  <si>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</si>
  <si>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</si>
  <si>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</si>
  <si>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</si>
  <si>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</si>
  <si>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</si>
  <si>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</si>
  <si>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</si>
  <si>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</si>
  <si>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</si>
  <si>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</si>
  <si>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</si>
  <si>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</si>
  <si>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</si>
  <si>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</si>
  <si>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</si>
  <si>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</si>
  <si>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</si>
  <si>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</si>
  <si>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</si>
  <si>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</si>
  <si>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</si>
  <si>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</si>
  <si>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</si>
  <si>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</si>
  <si>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</si>
  <si>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</si>
  <si>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</si>
  <si>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</si>
  <si>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</si>
  <si>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</si>
  <si>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</si>
  <si>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</si>
  <si>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</si>
  <si>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</si>
  <si>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</si>
  <si>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</si>
  <si>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</si>
  <si>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</si>
  <si>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</si>
  <si>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</si>
  <si>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</si>
  <si>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</si>
  <si>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</si>
  <si>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</si>
  <si>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</si>
  <si>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</si>
  <si>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</si>
  <si>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</si>
  <si>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</si>
  <si>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</si>
  <si>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</si>
  <si>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</si>
  <si>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</si>
  <si>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</si>
  <si>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</si>
  <si>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</si>
  <si>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</si>
  <si>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</si>
  <si>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</si>
  <si>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</si>
  <si>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</si>
  <si>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</si>
  <si>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</si>
  <si>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</si>
  <si>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</si>
  <si>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</si>
  <si>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</si>
  <si>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</si>
  <si>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</si>
  <si>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</si>
  <si>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</si>
  <si>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</si>
  <si>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</si>
  <si>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</si>
  <si>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</si>
  <si>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</si>
  <si>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</si>
  <si>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</si>
  <si>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</si>
  <si>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</si>
  <si>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</si>
  <si>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</si>
  <si>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</si>
  <si>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</si>
  <si>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</si>
  <si>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</si>
  <si>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</si>
  <si>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</si>
  <si>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</si>
  <si>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</si>
  <si>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</si>
  <si>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</si>
  <si>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</si>
  <si>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</si>
  <si>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</si>
  <si>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</si>
  <si>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</si>
  <si>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</si>
  <si>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</si>
  <si>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</si>
  <si>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</si>
  <si>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</si>
  <si>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</si>
  <si>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</si>
  <si>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</si>
  <si>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</si>
  <si>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</si>
  <si>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</si>
  <si>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</si>
  <si>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</si>
  <si>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</si>
  <si>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</si>
  <si>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</si>
  <si>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</si>
  <si>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</si>
  <si>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</si>
  <si>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</si>
  <si>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</si>
  <si>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</si>
  <si>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</si>
  <si>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</si>
  <si>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</si>
  <si>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</si>
  <si>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</si>
  <si>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</si>
  <si>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</si>
  <si>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</si>
  <si>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</si>
  <si>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</si>
  <si>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</si>
  <si>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</si>
  <si>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</si>
  <si>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</si>
  <si>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</si>
  <si>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</si>
  <si>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</si>
  <si>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</si>
  <si>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</si>
  <si>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</si>
  <si>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</si>
  <si>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</si>
  <si>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</si>
  <si>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</si>
  <si>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</si>
  <si>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</si>
  <si>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</si>
  <si>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</si>
  <si>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</si>
  <si>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</si>
  <si>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</si>
  <si>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</si>
  <si>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</si>
  <si>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</si>
  <si>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</si>
  <si>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</si>
  <si>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</si>
  <si>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</si>
  <si>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</si>
  <si>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</si>
  <si>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</si>
  <si>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</si>
  <si>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</si>
  <si>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</si>
  <si>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</si>
  <si>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</si>
  <si>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</si>
  <si>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</si>
  <si>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</si>
  <si>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</si>
  <si>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</si>
  <si>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</si>
  <si>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</si>
  <si>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</si>
  <si>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</si>
  <si>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</si>
  <si>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</si>
  <si>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</si>
  <si>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</si>
  <si>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</si>
  <si>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</si>
  <si>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</si>
  <si>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</si>
  <si>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</si>
  <si>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</si>
  <si>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</si>
  <si>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</si>
  <si>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</si>
  <si>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</si>
  <si>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</si>
  <si>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</si>
  <si>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</si>
  <si>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</si>
  <si>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</si>
  <si>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</si>
  <si>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</si>
  <si>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</si>
  <si>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</si>
  <si>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</si>
  <si>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</si>
  <si>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</si>
  <si>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</si>
  <si>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</si>
  <si>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</si>
  <si>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</si>
  <si>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</si>
  <si>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</si>
  <si>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</si>
  <si>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</si>
  <si>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</si>
  <si>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</si>
  <si>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</si>
  <si>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</si>
  <si>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</si>
  <si>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</si>
  <si>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</si>
  <si>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</si>
  <si>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</si>
  <si>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</si>
  <si>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</si>
  <si>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</si>
  <si>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</si>
  <si>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</si>
  <si>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</si>
  <si>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</si>
  <si>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</si>
  <si>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</si>
  <si>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</si>
  <si>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</si>
  <si>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</si>
  <si>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</si>
  <si>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</si>
  <si>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</si>
  <si>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</si>
  <si>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</si>
  <si>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</si>
  <si>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</si>
  <si>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</si>
  <si>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</si>
  <si>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</si>
  <si>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</si>
  <si>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</si>
  <si>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</si>
  <si>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</si>
  <si>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</si>
  <si>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</si>
  <si>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</si>
  <si>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</si>
  <si>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</si>
  <si>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</si>
  <si>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</si>
  <si>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</si>
  <si>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</si>
  <si>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</si>
  <si>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</si>
  <si>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</si>
  <si>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</si>
  <si>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</si>
  <si>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</si>
  <si>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</si>
  <si>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</si>
  <si>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</si>
  <si>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</si>
  <si>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</si>
  <si>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</si>
  <si>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</si>
  <si>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</si>
  <si>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</si>
  <si>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</si>
  <si>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</si>
  <si>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</si>
  <si>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</si>
  <si>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</si>
  <si>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</si>
  <si>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</si>
  <si>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</si>
  <si>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</si>
  <si>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</si>
  <si>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</si>
  <si>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</si>
  <si>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</si>
  <si>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</si>
  <si>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</si>
  <si>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</si>
  <si>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</si>
  <si>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</si>
  <si>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</si>
  <si>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</si>
  <si>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</si>
  <si>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</si>
  <si>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</si>
  <si>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</si>
  <si>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</si>
  <si>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</si>
  <si>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</si>
  <si>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</si>
  <si>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</si>
  <si>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</si>
  <si>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</si>
  <si>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</si>
  <si>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</si>
  <si>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</si>
  <si>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</si>
  <si>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</si>
  <si>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</si>
  <si>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</si>
  <si>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</si>
  <si>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</si>
  <si>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</si>
  <si>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</si>
  <si>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</si>
  <si>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</si>
  <si>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</si>
  <si>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</si>
  <si>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</si>
  <si>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</si>
  <si>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</si>
  <si>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</si>
  <si>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</si>
  <si>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</si>
  <si>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</si>
  <si>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</si>
  <si>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</si>
  <si>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</si>
  <si>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</si>
  <si>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</si>
  <si>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</si>
  <si>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</si>
  <si>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</si>
  <si>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</si>
  <si>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</si>
  <si>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</si>
  <si>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</si>
  <si>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</si>
  <si>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</si>
  <si>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</si>
  <si>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</si>
  <si>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</si>
  <si>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</si>
  <si>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</si>
  <si>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</si>
  <si>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</si>
  <si>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</si>
  <si>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</si>
  <si>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</si>
  <si>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</si>
  <si>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</si>
  <si>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</si>
  <si>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</si>
  <si>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</si>
  <si>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</si>
  <si>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</si>
  <si>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</si>
  <si>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</si>
  <si>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</si>
  <si>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</si>
  <si>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</si>
  <si>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</si>
  <si>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</si>
  <si>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</si>
  <si>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</si>
  <si>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</si>
  <si>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</si>
  <si>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</si>
  <si>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</si>
  <si>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</si>
  <si>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</si>
  <si>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</si>
  <si>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</si>
  <si>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</si>
  <si>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</si>
  <si>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</si>
  <si>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</si>
  <si>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</si>
  <si>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</si>
  <si>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</si>
  <si>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</si>
  <si>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</si>
  <si>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</si>
  <si>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</si>
  <si>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</si>
  <si>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</si>
  <si>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</si>
  <si>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</si>
  <si>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</si>
  <si>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</si>
  <si>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</si>
  <si>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</si>
  <si>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</si>
  <si>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</si>
  <si>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</si>
  <si>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</si>
  <si>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</si>
  <si>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</si>
  <si>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</si>
  <si>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</si>
  <si>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</si>
  <si>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</si>
  <si>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</si>
  <si>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</si>
  <si>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</si>
  <si>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</si>
  <si>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</si>
  <si>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</si>
  <si>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</si>
  <si>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</si>
  <si>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</si>
  <si>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</si>
  <si>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</si>
  <si>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</si>
  <si>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</si>
  <si>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</si>
  <si>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</si>
  <si>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</si>
  <si>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</si>
  <si>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</si>
  <si>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</si>
  <si>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</si>
  <si>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</si>
  <si>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</si>
  <si>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</si>
  <si>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</si>
  <si>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</si>
  <si>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</si>
  <si>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</si>
  <si>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</si>
  <si>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</si>
  <si>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</si>
  <si>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</si>
  <si>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</si>
  <si>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</si>
  <si>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</si>
  <si>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</si>
  <si>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</si>
  <si>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</si>
  <si>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</si>
  <si>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</si>
  <si>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</si>
  <si>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</si>
  <si>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</si>
  <si>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</si>
  <si>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</si>
  <si>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</si>
  <si>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</si>
  <si>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</si>
  <si>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</si>
  <si>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</si>
  <si>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</si>
  <si>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</si>
  <si>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</si>
  <si>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</si>
  <si>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</si>
  <si>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</si>
  <si>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</si>
  <si>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</si>
  <si>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</si>
  <si>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</si>
  <si>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</si>
  <si>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</si>
  <si>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</si>
  <si>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</si>
  <si>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</si>
  <si>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</si>
  <si>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</si>
  <si>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</si>
  <si>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</si>
  <si>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</si>
  <si>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</si>
  <si>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</si>
  <si>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</si>
  <si>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</si>
  <si>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</si>
  <si>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</si>
  <si>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</si>
  <si>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</si>
  <si>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</si>
  <si>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</si>
  <si>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</si>
  <si>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</si>
  <si>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</si>
  <si>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</si>
  <si>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</si>
  <si>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</si>
  <si>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</si>
  <si>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</si>
  <si>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</si>
  <si>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</si>
  <si>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</si>
  <si>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</si>
  <si>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</si>
  <si>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</si>
  <si>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</si>
  <si>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</si>
  <si>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</si>
  <si>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</si>
  <si>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</si>
  <si>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</si>
  <si>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</si>
  <si>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</si>
  <si>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</si>
  <si>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</si>
  <si>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</si>
  <si>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</si>
  <si>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</si>
  <si>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</si>
  <si>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</si>
  <si>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</si>
  <si>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</si>
  <si>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</si>
  <si>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</si>
  <si>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</si>
  <si>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</si>
  <si>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</si>
  <si>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</si>
  <si>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</si>
  <si>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</si>
  <si>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</si>
  <si>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</si>
  <si>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</si>
  <si>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</si>
  <si>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</si>
  <si>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</si>
  <si>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</si>
  <si>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</si>
  <si>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</si>
  <si>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</si>
  <si>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</si>
  <si>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</si>
  <si>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</si>
  <si>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</si>
  <si>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</si>
  <si>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</si>
  <si>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</si>
  <si>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</si>
  <si>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</si>
  <si>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</si>
  <si>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</si>
  <si>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</si>
  <si>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</si>
  <si>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</si>
  <si>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</si>
  <si>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</si>
  <si>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</si>
  <si>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</si>
  <si>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</si>
  <si>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</si>
  <si>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</si>
  <si>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</si>
  <si>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</si>
  <si>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</si>
  <si>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</si>
  <si>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</si>
  <si>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</si>
  <si>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</si>
  <si>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</si>
  <si>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</si>
  <si>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</si>
  <si>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</si>
  <si>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</si>
  <si>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</si>
  <si>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</si>
  <si>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</si>
  <si>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</si>
  <si>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</si>
  <si>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</si>
  <si>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</si>
  <si>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</si>
  <si>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</si>
  <si>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</si>
  <si>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</si>
  <si>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</si>
  <si>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</si>
  <si>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</si>
  <si>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</si>
  <si>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</si>
  <si>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</si>
  <si>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</si>
  <si>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</si>
  <si>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</si>
  <si>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</si>
  <si>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</si>
  <si>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</si>
  <si>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</si>
  <si>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</si>
  <si>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</si>
  <si>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</si>
  <si>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</si>
  <si>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</si>
  <si>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</si>
  <si>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</si>
  <si>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</si>
  <si>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</si>
  <si>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</si>
  <si>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</si>
  <si>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</si>
  <si>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</si>
  <si>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</si>
  <si>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</si>
  <si>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</si>
  <si>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</si>
  <si>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</si>
  <si>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</si>
  <si>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</si>
  <si>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</si>
  <si>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</si>
  <si>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</si>
  <si>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</si>
  <si>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</si>
  <si>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</si>
  <si>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</si>
  <si>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</si>
  <si>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</si>
  <si>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</si>
  <si>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</si>
  <si>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</si>
  <si>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</si>
  <si>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</si>
  <si>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</si>
  <si>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</si>
  <si>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</si>
  <si>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</si>
  <si>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</si>
  <si>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</si>
  <si>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</si>
  <si>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</si>
  <si>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</si>
  <si>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</si>
  <si>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</si>
  <si>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</si>
  <si>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</si>
  <si>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</si>
  <si>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</si>
  <si>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</si>
  <si>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</si>
  <si>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</si>
  <si>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</si>
  <si>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</si>
  <si>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</si>
  <si>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</si>
  <si>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</si>
  <si>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</si>
  <si>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</si>
  <si>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</si>
  <si>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</si>
  <si>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</si>
  <si>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</si>
  <si>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</si>
  <si>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</si>
  <si>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</si>
  <si>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</si>
  <si>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</si>
  <si>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</si>
  <si>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</si>
  <si>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</si>
  <si>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</si>
  <si>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</si>
  <si>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</si>
  <si>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</si>
  <si>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</si>
  <si>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</si>
  <si>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</si>
  <si>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</si>
  <si>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</si>
  <si>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</si>
  <si>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</si>
  <si>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</si>
  <si>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</si>
  <si>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</si>
  <si>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</si>
  <si>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</si>
  <si>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</si>
  <si>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</si>
  <si>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</si>
  <si>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</si>
  <si>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</si>
  <si>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</si>
  <si>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</si>
  <si>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</si>
  <si>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</si>
  <si>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</si>
  <si>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</si>
  <si>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</si>
  <si>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</si>
  <si>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</si>
  <si>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</si>
  <si>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</si>
  <si>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</si>
  <si>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</si>
  <si>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</si>
  <si>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</si>
  <si>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</si>
  <si>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</si>
  <si>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</si>
  <si>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</si>
  <si>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</si>
  <si>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</si>
  <si>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</si>
  <si>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</si>
  <si>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</si>
  <si>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</si>
  <si>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</si>
  <si>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</si>
  <si>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</si>
  <si>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</si>
  <si>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</si>
  <si>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</si>
  <si>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</si>
  <si>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</si>
  <si>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</si>
  <si>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</si>
  <si>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</si>
  <si>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</si>
  <si>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</si>
  <si>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</si>
  <si>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</si>
  <si>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</si>
  <si>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</si>
  <si>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</si>
  <si>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</si>
  <si>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</si>
  <si>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</si>
  <si>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</si>
  <si>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</si>
  <si>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</si>
  <si>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</si>
  <si>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</si>
  <si>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</si>
  <si>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</si>
  <si>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</si>
  <si>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</si>
  <si>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</si>
  <si>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</si>
  <si>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</si>
  <si>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</si>
  <si>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</si>
  <si>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</si>
  <si>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</si>
  <si>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</si>
  <si>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</si>
  <si>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</si>
  <si>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</si>
  <si>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</si>
  <si>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</si>
  <si>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</si>
  <si>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</si>
  <si>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</si>
  <si>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</si>
  <si>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</si>
  <si>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</si>
  <si>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</si>
  <si>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</si>
  <si>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</si>
  <si>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</si>
  <si>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</si>
  <si>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</si>
  <si>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</si>
  <si>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</si>
  <si>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</si>
  <si>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</si>
  <si>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</si>
  <si>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</si>
  <si>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</si>
  <si>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</si>
  <si>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</si>
  <si>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</si>
  <si>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</si>
  <si>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</si>
  <si>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</si>
  <si>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</si>
  <si>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</si>
  <si>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</si>
  <si>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</si>
  <si>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</si>
  <si>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</si>
  <si>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</si>
  <si>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</si>
  <si>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</si>
  <si>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</si>
  <si>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</si>
  <si>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</si>
  <si>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</si>
  <si>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</si>
  <si>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</si>
  <si>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</si>
  <si>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</si>
  <si>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</si>
  <si>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</si>
  <si>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</si>
  <si>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</si>
  <si>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</si>
  <si>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</si>
  <si>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</si>
  <si>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</si>
  <si>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</si>
  <si>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</si>
  <si>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</si>
  <si>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</si>
  <si>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</si>
  <si>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</si>
  <si>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</si>
  <si>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</si>
  <si>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</si>
  <si>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</si>
  <si>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</si>
  <si>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</si>
  <si>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</si>
  <si>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</si>
  <si>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</si>
  <si>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</si>
  <si>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</si>
  <si>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</si>
  <si>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</si>
  <si>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</si>
  <si>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</si>
  <si>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</si>
  <si>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</si>
  <si>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</si>
  <si>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</si>
  <si>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</si>
  <si>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</si>
  <si>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</si>
  <si>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</si>
  <si>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</si>
  <si>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</si>
  <si>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</si>
  <si>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</si>
  <si>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</si>
  <si>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</si>
  <si>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</si>
  <si>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</si>
  <si>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</si>
  <si>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</si>
  <si>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</si>
  <si>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</si>
  <si>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</si>
  <si>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</si>
  <si>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</si>
  <si>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</si>
  <si>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</si>
  <si>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</si>
  <si>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</si>
  <si>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</si>
  <si>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</si>
  <si>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</si>
  <si>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</si>
  <si>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</si>
  <si>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</si>
  <si>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</si>
  <si>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</si>
  <si>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</si>
  <si>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</si>
  <si>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</si>
  <si>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</si>
  <si>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</si>
  <si>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</si>
  <si>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</si>
  <si>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</si>
  <si>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</si>
  <si>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</si>
  <si>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</si>
  <si>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</si>
  <si>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</si>
  <si>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</si>
  <si>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</si>
  <si>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</si>
  <si>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</si>
  <si>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</si>
  <si>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</si>
  <si>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</si>
  <si>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</si>
  <si>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</si>
  <si>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</si>
  <si>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</si>
  <si>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</si>
  <si>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</si>
  <si>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</si>
  <si>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</si>
  <si>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</si>
  <si>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</si>
  <si>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</si>
  <si>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</si>
  <si>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</si>
  <si>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</si>
  <si>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</si>
  <si>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</si>
  <si>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</si>
  <si>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</si>
  <si>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</si>
  <si>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</si>
  <si>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</si>
  <si>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</si>
  <si>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</si>
  <si>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</si>
  <si>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</si>
  <si>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</si>
  <si>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</si>
  <si>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</si>
  <si>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</si>
  <si>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</si>
  <si>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</si>
  <si>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</si>
  <si>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</si>
  <si>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</si>
  <si>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</si>
  <si>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</si>
  <si>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</si>
  <si>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</si>
  <si>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</si>
  <si>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</si>
  <si>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</si>
  <si>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</si>
  <si>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</si>
  <si>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</si>
  <si>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</si>
  <si>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</si>
  <si>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</si>
  <si>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</si>
  <si>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</si>
  <si>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</si>
  <si>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</si>
  <si>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</si>
  <si>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</si>
  <si>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</si>
  <si>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</si>
  <si>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</si>
  <si>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</si>
  <si>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</si>
  <si>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</si>
  <si>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</si>
  <si>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</si>
  <si>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</si>
  <si>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</si>
  <si>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</si>
  <si>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</si>
  <si>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</si>
  <si>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</si>
  <si>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</si>
  <si>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</si>
  <si>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</si>
  <si>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</si>
  <si>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</si>
  <si>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</si>
  <si>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</si>
  <si>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</si>
  <si>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</si>
  <si>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</si>
  <si>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</si>
  <si>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</si>
  <si>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</si>
  <si>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</si>
  <si>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</si>
  <si>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</si>
  <si>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</si>
  <si>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</si>
  <si>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</si>
  <si>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</si>
  <si>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</si>
  <si>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</si>
  <si>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</si>
  <si>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</si>
  <si>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</si>
  <si>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</si>
  <si>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</si>
  <si>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</si>
  <si>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</si>
  <si>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</si>
  <si>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</si>
  <si>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</si>
  <si>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</si>
  <si>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</si>
  <si>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</si>
  <si>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</si>
  <si>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</si>
  <si>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</si>
  <si>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</si>
  <si>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</si>
  <si>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</si>
  <si>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</si>
  <si>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</si>
  <si>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</si>
  <si>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</si>
  <si>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</si>
  <si>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</si>
  <si>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</si>
  <si>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</si>
  <si>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</si>
  <si>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</si>
  <si>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</si>
  <si>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</si>
  <si>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</si>
  <si>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</si>
  <si>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</si>
  <si>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</si>
  <si>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</si>
  <si>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</si>
  <si>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</si>
  <si>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</si>
  <si>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</si>
  <si>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</si>
  <si>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</si>
  <si>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</si>
  <si>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</si>
  <si>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</si>
  <si>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</si>
  <si>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</si>
  <si>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</si>
  <si>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</si>
  <si>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</si>
  <si>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</si>
  <si>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</si>
  <si>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</si>
  <si>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</si>
  <si>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</si>
  <si>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</si>
  <si>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</si>
  <si>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</si>
  <si>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</si>
  <si>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</si>
  <si>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</si>
  <si>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</si>
  <si>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</si>
  <si>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</si>
  <si>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</si>
  <si>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</si>
  <si>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</si>
  <si>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</si>
  <si>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</si>
  <si>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</si>
  <si>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</si>
  <si>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</si>
  <si>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</si>
  <si>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</si>
  <si>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</si>
  <si>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</si>
  <si>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</si>
  <si>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</si>
  <si>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</si>
  <si>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</si>
  <si>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</si>
  <si>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</si>
  <si>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</si>
  <si>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</si>
  <si>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</si>
  <si>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</si>
  <si>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</si>
  <si>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</si>
  <si>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</si>
  <si>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</si>
  <si>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</si>
  <si>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</si>
  <si>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</si>
  <si>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</si>
  <si>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</si>
  <si>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</si>
  <si>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</si>
  <si>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</si>
  <si>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</si>
  <si>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</si>
  <si>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</si>
  <si>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</si>
  <si>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</si>
  <si>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</si>
  <si>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</si>
  <si>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</si>
  <si>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</si>
  <si>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</si>
  <si>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</si>
  <si>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</si>
  <si>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</si>
  <si>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</si>
  <si>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</si>
  <si>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</si>
  <si>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</si>
  <si>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</si>
  <si>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</si>
  <si>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</si>
  <si>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</si>
  <si>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</si>
  <si>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</si>
  <si>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</si>
  <si>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</si>
  <si>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</si>
  <si>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</si>
  <si>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</si>
  <si>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</si>
  <si>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</si>
  <si>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</si>
  <si>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</si>
  <si>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</si>
  <si>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</si>
  <si>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</si>
  <si>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</si>
  <si>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</si>
  <si>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</si>
  <si>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</si>
  <si>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</si>
  <si>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</si>
  <si>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</si>
  <si>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</si>
  <si>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</si>
  <si>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</si>
  <si>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</si>
  <si>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</si>
  <si>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</si>
  <si>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</si>
  <si>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</si>
  <si>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</si>
  <si>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</si>
  <si>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</si>
  <si>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</si>
  <si>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</si>
  <si>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</si>
  <si>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</si>
  <si>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</si>
  <si>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</si>
  <si>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</si>
  <si>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</si>
  <si>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</si>
  <si>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</si>
  <si>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</si>
  <si>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</si>
  <si>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</si>
  <si>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</si>
  <si>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</si>
  <si>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</si>
  <si>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</si>
  <si>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</si>
  <si>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</si>
  <si>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</si>
  <si>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</si>
  <si>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</si>
  <si>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</si>
  <si>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</si>
  <si>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</si>
  <si>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</si>
  <si>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</si>
  <si>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</si>
  <si>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</si>
  <si>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</si>
  <si>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</si>
  <si>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</si>
  <si>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</si>
  <si>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</si>
  <si>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</si>
  <si>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</si>
  <si>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</si>
  <si>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</si>
  <si>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</si>
  <si>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</si>
  <si>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</si>
  <si>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</si>
  <si>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</si>
  <si>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</si>
  <si>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</si>
  <si>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</si>
  <si>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</si>
  <si>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</si>
  <si>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</si>
  <si>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</si>
  <si>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</si>
  <si>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</si>
  <si>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</si>
  <si>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</si>
  <si>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</si>
  <si>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</si>
  <si>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</si>
  <si>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</si>
  <si>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</si>
  <si>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</si>
  <si>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</si>
  <si>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</si>
  <si>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</si>
  <si>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</si>
  <si>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</si>
  <si>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</si>
  <si>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</si>
  <si>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</si>
  <si>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</si>
  <si>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</si>
  <si>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</si>
  <si>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</si>
  <si>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</si>
  <si>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</si>
  <si>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</si>
  <si>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</si>
  <si>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</si>
  <si>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</si>
  <si>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</si>
  <si>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</si>
  <si>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</si>
  <si>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</si>
  <si>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</si>
  <si>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</si>
  <si>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</si>
  <si>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</si>
  <si>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</si>
  <si>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</si>
  <si>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</si>
  <si>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</si>
  <si>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</si>
  <si>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</si>
  <si>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</si>
  <si>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</si>
  <si>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</si>
  <si>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</si>
  <si>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</si>
  <si>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</si>
  <si>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</si>
  <si>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</si>
  <si>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</si>
  <si>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</si>
  <si>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</si>
  <si>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</si>
  <si>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</si>
  <si>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</si>
  <si>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</si>
  <si>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</si>
  <si>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</si>
  <si>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</si>
  <si>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</si>
  <si>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</si>
  <si>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</si>
  <si>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</si>
  <si>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</si>
  <si>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</si>
  <si>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</si>
  <si>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</si>
  <si>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</si>
  <si>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</si>
  <si>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</si>
  <si>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</si>
  <si>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</si>
  <si>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</si>
  <si>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</si>
  <si>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</si>
  <si>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</si>
  <si>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</si>
  <si>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</si>
  <si>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</si>
  <si>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</si>
  <si>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</si>
  <si>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</si>
  <si>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</si>
  <si>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</si>
  <si>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</si>
  <si>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</si>
  <si>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</si>
  <si>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</si>
  <si>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</si>
  <si>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</si>
  <si>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</si>
  <si>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</si>
  <si>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</si>
  <si>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</si>
  <si>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</si>
  <si>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</si>
  <si>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</si>
  <si>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</si>
  <si>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</si>
  <si>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</si>
  <si>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</si>
  <si>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</si>
  <si>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</si>
  <si>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</si>
  <si>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</si>
  <si>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</si>
  <si>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</si>
  <si>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</si>
  <si>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</si>
  <si>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</si>
  <si>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</si>
  <si>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</si>
  <si>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</si>
  <si>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</si>
  <si>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</si>
  <si>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</si>
  <si>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</si>
  <si>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</si>
  <si>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</si>
  <si>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</si>
  <si>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</si>
  <si>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</si>
  <si>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</si>
  <si>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</si>
  <si>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</si>
  <si>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</si>
  <si>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</si>
  <si>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</si>
  <si>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</si>
  <si>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</si>
  <si>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</si>
  <si>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</si>
  <si>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</si>
  <si>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</si>
  <si>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</si>
  <si>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</si>
  <si>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</si>
  <si>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</si>
  <si>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</si>
  <si>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</si>
  <si>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</si>
  <si>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</si>
  <si>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</si>
  <si>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</si>
  <si>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</si>
  <si>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</si>
  <si>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</si>
  <si>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</si>
  <si>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</si>
  <si>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</si>
  <si>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</si>
  <si>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</si>
  <si>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</si>
  <si>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</si>
  <si>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</si>
  <si>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</si>
  <si>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</si>
  <si>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</si>
  <si>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</si>
  <si>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</si>
  <si>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</si>
  <si>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</si>
  <si>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</si>
  <si>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</si>
  <si>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</si>
  <si>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</si>
  <si>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</si>
  <si>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</si>
  <si>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</si>
  <si>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</si>
  <si>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</si>
  <si>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</si>
  <si>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</si>
  <si>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</si>
  <si>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</si>
  <si>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</si>
  <si>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</si>
  <si>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</si>
  <si>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</si>
  <si>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</si>
  <si>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</si>
  <si>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</si>
  <si>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</si>
  <si>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</si>
  <si>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</si>
  <si>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</si>
  <si>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</si>
  <si>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</si>
  <si>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</si>
  <si>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</si>
  <si>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</si>
  <si>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</si>
  <si>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</si>
  <si>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</si>
  <si>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</si>
  <si>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</si>
  <si>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</si>
  <si>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</si>
  <si>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</si>
  <si>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</si>
  <si>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</si>
  <si>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</si>
  <si>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</si>
  <si>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</si>
  <si>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</si>
  <si>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</si>
  <si>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</si>
  <si>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</si>
  <si>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</si>
  <si>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</si>
  <si>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</si>
  <si>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</si>
  <si>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</si>
  <si>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</si>
  <si>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</si>
  <si>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</si>
  <si>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</si>
  <si>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</si>
  <si>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</si>
  <si>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</si>
  <si>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</si>
  <si>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</si>
  <si>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</si>
  <si>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</si>
  <si>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</si>
  <si>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</si>
  <si>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</si>
  <si>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</si>
  <si>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</si>
  <si>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</si>
  <si>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</si>
  <si>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</si>
  <si>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</si>
  <si>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</si>
  <si>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</si>
  <si>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</si>
  <si>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</si>
  <si>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</si>
  <si>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</si>
  <si>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</si>
  <si>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</si>
  <si>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</si>
  <si>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</si>
  <si>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</si>
  <si>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</si>
  <si>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</si>
  <si>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</si>
  <si>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</si>
  <si>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</si>
  <si>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</si>
  <si>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</si>
  <si>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</si>
  <si>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</si>
  <si>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</si>
  <si>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</si>
  <si>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</si>
  <si>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</si>
  <si>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</si>
  <si>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</si>
  <si>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</si>
  <si>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</si>
  <si>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</si>
  <si>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</si>
  <si>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</si>
  <si>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</si>
  <si>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</si>
  <si>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</si>
  <si>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</si>
  <si>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</si>
  <si>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</si>
  <si>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</si>
  <si>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</si>
  <si>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</si>
  <si>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</si>
  <si>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</si>
  <si>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</si>
  <si>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</si>
  <si>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</si>
  <si>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</si>
  <si>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</si>
  <si>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</si>
  <si>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</si>
  <si>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</si>
  <si>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</si>
  <si>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</si>
  <si>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</si>
  <si>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</si>
  <si>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</si>
  <si>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</si>
  <si>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</si>
  <si>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</si>
  <si>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</si>
  <si>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</si>
  <si>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</si>
  <si>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</si>
  <si>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</si>
  <si>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</si>
  <si>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</si>
  <si>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</si>
  <si>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</si>
  <si>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</si>
  <si>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</si>
  <si>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</si>
  <si>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</si>
  <si>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</si>
  <si>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</si>
  <si>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</si>
  <si>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</si>
  <si>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</si>
  <si>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</si>
  <si>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</si>
  <si>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</si>
  <si>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</si>
  <si>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</si>
  <si>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</si>
  <si>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</si>
  <si>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</si>
  <si>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</si>
  <si>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</si>
  <si>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</si>
  <si>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</si>
  <si>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</si>
  <si>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</si>
  <si>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</si>
  <si>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</si>
  <si>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</si>
  <si>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</si>
  <si>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</si>
  <si>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</si>
  <si>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</si>
  <si>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</si>
  <si>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</si>
  <si>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</si>
  <si>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</si>
  <si>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</si>
  <si>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</si>
  <si>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</si>
  <si>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</si>
  <si>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</si>
  <si>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</si>
  <si>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</si>
  <si>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</si>
  <si>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</si>
  <si>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</si>
  <si>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</si>
  <si>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</si>
  <si>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</si>
  <si>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</si>
  <si>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</si>
  <si>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</si>
  <si>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</si>
  <si>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</si>
  <si>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</si>
  <si>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</si>
  <si>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</si>
  <si>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</si>
  <si>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</si>
  <si>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</si>
  <si>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</si>
  <si>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</si>
  <si>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</si>
  <si>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</si>
  <si>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</si>
  <si>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</si>
  <si>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</si>
  <si>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</si>
  <si>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</si>
  <si>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</si>
  <si>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</si>
  <si>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</si>
  <si>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</si>
  <si>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</si>
  <si>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</si>
  <si>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</si>
  <si>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</si>
  <si>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</si>
  <si>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</si>
  <si>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</si>
  <si>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</si>
  <si>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</si>
  <si>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</si>
  <si>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</si>
  <si>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</si>
  <si>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</si>
  <si>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</si>
  <si>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</si>
  <si>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</si>
  <si>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</si>
  <si>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</si>
  <si>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</si>
  <si>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</si>
  <si>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</si>
  <si>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</si>
  <si>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</si>
  <si>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</si>
  <si>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</si>
  <si>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</si>
  <si>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</si>
  <si>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</si>
  <si>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</si>
  <si>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</si>
  <si>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</si>
  <si>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</si>
  <si>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</si>
  <si>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</si>
  <si>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</si>
  <si>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</si>
  <si>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</si>
  <si>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</si>
  <si>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</si>
  <si>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</si>
  <si>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</si>
  <si>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</si>
  <si>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</si>
  <si>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</si>
  <si>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</si>
  <si>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</si>
  <si>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</si>
  <si>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</si>
  <si>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</si>
  <si>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</si>
  <si>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</si>
  <si>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</si>
  <si>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</si>
  <si>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</si>
  <si>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</si>
  <si>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</si>
  <si>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</si>
  <si>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</si>
  <si>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</si>
  <si>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</si>
  <si>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</si>
  <si>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</si>
  <si>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</si>
  <si>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</si>
  <si>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</si>
  <si>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</si>
  <si>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</si>
  <si>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</si>
  <si>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</si>
  <si>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</si>
  <si>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</si>
  <si>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</si>
  <si>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</si>
  <si>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</si>
  <si>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</si>
  <si>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</si>
  <si>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</si>
  <si>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</si>
  <si>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</si>
  <si>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</si>
  <si>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</si>
  <si>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</si>
  <si>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</si>
  <si>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</si>
  <si>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</si>
  <si>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</si>
  <si>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</si>
  <si>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</si>
  <si>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</si>
  <si>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</si>
  <si>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</si>
  <si>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</si>
  <si>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</si>
  <si>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</si>
  <si>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</si>
  <si>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</si>
  <si>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</si>
  <si>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</si>
  <si>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</si>
  <si>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</si>
  <si>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</si>
  <si>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</si>
  <si>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</si>
  <si>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</si>
  <si>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</si>
  <si>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</si>
  <si>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</si>
  <si>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</si>
  <si>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</si>
  <si>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</si>
  <si>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</si>
  <si>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</si>
  <si>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</si>
  <si>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</si>
  <si>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</si>
  <si>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</si>
  <si>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</si>
  <si>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</si>
  <si>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</si>
  <si>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</si>
  <si>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</si>
  <si>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</si>
  <si>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</si>
  <si>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</si>
  <si>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</si>
  <si>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</si>
  <si>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</si>
  <si>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</si>
  <si>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</si>
  <si>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</si>
  <si>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</si>
  <si>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</si>
  <si>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</si>
  <si>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</si>
  <si>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</si>
  <si>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</si>
  <si>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</si>
  <si>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</si>
  <si>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</si>
  <si>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</si>
  <si>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</si>
  <si>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</si>
  <si>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</si>
  <si>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</si>
  <si>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</si>
  <si>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</si>
  <si>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</si>
  <si>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</si>
  <si>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</si>
  <si>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</si>
  <si>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</si>
  <si>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</si>
  <si>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</si>
  <si>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</si>
  <si>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</si>
  <si>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</si>
  <si>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</si>
  <si>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</si>
  <si>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</si>
  <si>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</si>
  <si>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</si>
  <si>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</si>
  <si>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</si>
  <si>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</si>
  <si>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</si>
  <si>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</si>
  <si>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</si>
  <si>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</si>
  <si>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</si>
  <si>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</si>
  <si>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</si>
  <si>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</si>
  <si>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</si>
  <si>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</si>
  <si>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</si>
  <si>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</si>
  <si>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</si>
  <si>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</si>
  <si>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</si>
  <si>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</si>
  <si>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</si>
  <si>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</si>
  <si>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</si>
  <si>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</si>
  <si>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</si>
  <si>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</si>
  <si>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</si>
  <si>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</si>
  <si>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</si>
  <si>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</si>
  <si>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</si>
  <si>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</si>
  <si>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</si>
  <si>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</si>
  <si>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</si>
  <si>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</si>
  <si>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</si>
  <si>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</si>
  <si>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</si>
  <si>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</si>
  <si>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</si>
  <si>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</si>
  <si>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</si>
  <si>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</si>
  <si>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</si>
  <si>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</si>
  <si>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</si>
  <si>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</si>
  <si>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</si>
  <si>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</si>
  <si>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</si>
  <si>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</si>
  <si>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</si>
  <si>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</si>
  <si>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</si>
  <si>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</si>
  <si>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</si>
  <si>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</si>
  <si>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</si>
  <si>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</si>
  <si>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</si>
  <si>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</si>
  <si>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</si>
  <si>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</si>
  <si>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</si>
  <si>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</si>
  <si>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</si>
  <si>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</si>
  <si>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</si>
  <si>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</si>
  <si>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</si>
  <si>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</si>
  <si>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</si>
  <si>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</si>
  <si>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</si>
  <si>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</si>
  <si>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</si>
  <si>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</si>
  <si>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</si>
  <si>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</si>
  <si>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</si>
  <si>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</si>
  <si>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</si>
  <si>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</si>
  <si>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</si>
  <si>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</si>
  <si>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</si>
  <si>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</si>
  <si>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</si>
  <si>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</si>
  <si>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</si>
  <si>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</si>
  <si>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</si>
  <si>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</si>
  <si>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</si>
  <si>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</si>
  <si>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</si>
  <si>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</si>
  <si>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</si>
  <si>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</si>
  <si>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</si>
  <si>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</si>
  <si>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</si>
  <si>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</si>
  <si>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</si>
  <si>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</si>
  <si>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</si>
  <si>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</si>
  <si>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</si>
  <si>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</si>
  <si>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</si>
  <si>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</si>
  <si>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</si>
  <si>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</si>
  <si>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</si>
  <si>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</si>
  <si>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</si>
  <si>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</si>
  <si>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</si>
  <si>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</si>
  <si>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</si>
  <si>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</si>
  <si>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</si>
  <si>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</si>
  <si>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</si>
  <si>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</si>
  <si>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</si>
  <si>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</si>
  <si>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</si>
  <si>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</si>
  <si>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</si>
  <si>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</si>
  <si>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</si>
  <si>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</si>
  <si>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</si>
  <si>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</si>
  <si>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</si>
  <si>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</si>
  <si>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</si>
  <si>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</si>
  <si>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</si>
  <si>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</si>
  <si>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</si>
  <si>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</si>
  <si>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</si>
  <si>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</si>
  <si>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</si>
  <si>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</si>
  <si>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</si>
  <si>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</si>
  <si>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</si>
  <si>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</si>
  <si>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</si>
  <si>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</si>
  <si>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</si>
  <si>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</si>
  <si>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</si>
  <si>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</si>
  <si>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</si>
  <si>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</si>
  <si>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</si>
  <si>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</si>
  <si>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</si>
  <si>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</si>
  <si>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</si>
  <si>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</si>
  <si>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</si>
  <si>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</si>
  <si>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</si>
  <si>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</si>
  <si>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</si>
  <si>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</si>
  <si>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</si>
  <si>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</si>
  <si>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</si>
  <si>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</si>
  <si>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</si>
  <si>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</si>
  <si>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</si>
  <si>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</si>
  <si>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</si>
  <si>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</si>
  <si>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</si>
  <si>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</si>
  <si>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</si>
  <si>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</si>
  <si>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</si>
  <si>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</si>
  <si>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</si>
  <si>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</si>
  <si>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</si>
  <si>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</si>
  <si>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</si>
  <si>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</si>
  <si>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</si>
  <si>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</si>
  <si>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</si>
  <si>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</si>
  <si>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</si>
  <si>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</si>
  <si>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</si>
  <si>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</si>
  <si>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</si>
  <si>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</si>
  <si>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</si>
  <si>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</si>
  <si>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</si>
  <si>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</si>
  <si>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</si>
  <si>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</si>
  <si>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</si>
  <si>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</si>
  <si>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</si>
  <si>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</si>
  <si>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</si>
  <si>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</si>
  <si>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</si>
  <si>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</si>
  <si>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</si>
  <si>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</si>
  <si>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</si>
  <si>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</si>
  <si>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</si>
  <si>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</si>
  <si>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</si>
  <si>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</si>
  <si>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</si>
  <si>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</si>
  <si>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</si>
  <si>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</si>
  <si>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</si>
  <si>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</si>
  <si>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</si>
  <si>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</si>
  <si>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</si>
  <si>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</si>
  <si>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</si>
  <si>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</si>
  <si>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</si>
  <si>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</si>
  <si>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</si>
  <si>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</si>
  <si>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</si>
  <si>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</si>
  <si>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</si>
  <si>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</si>
  <si>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</si>
  <si>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</si>
  <si>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</si>
  <si>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</si>
  <si>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</si>
  <si>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</si>
  <si>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</si>
  <si>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</si>
  <si>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</si>
  <si>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</si>
  <si>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</si>
  <si>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</si>
  <si>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</si>
  <si>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</si>
  <si>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</si>
  <si>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</si>
  <si>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</si>
  <si>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</si>
  <si>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</si>
  <si>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</si>
  <si>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</si>
  <si>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</si>
  <si>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</si>
  <si>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</si>
  <si>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</si>
  <si>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</si>
  <si>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</si>
  <si>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</si>
  <si>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</si>
  <si>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</si>
  <si>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</si>
  <si>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</si>
  <si>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</si>
  <si>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</si>
  <si>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</si>
  <si>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</si>
  <si>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</si>
  <si>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</si>
  <si>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</si>
  <si>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</si>
  <si>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</si>
  <si>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</si>
  <si>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</si>
  <si>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</si>
  <si>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</si>
  <si>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</si>
  <si>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</si>
  <si>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</si>
  <si>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</si>
  <si>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</si>
  <si>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</si>
  <si>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</si>
  <si>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</si>
  <si>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</si>
  <si>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</si>
  <si>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</si>
  <si>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</si>
  <si>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</si>
  <si>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</si>
  <si>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</si>
  <si>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</si>
  <si>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</si>
  <si>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</si>
  <si>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</si>
  <si>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</si>
  <si>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</si>
  <si>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</si>
  <si>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</si>
  <si>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</si>
  <si>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</si>
  <si>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</si>
  <si>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</si>
  <si>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</si>
  <si>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</si>
  <si>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</si>
  <si>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</si>
  <si>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</si>
  <si>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</si>
  <si>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</si>
  <si>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</si>
  <si>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</si>
  <si>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</si>
  <si>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</si>
  <si>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</si>
  <si>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</si>
  <si>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</si>
  <si>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</si>
  <si>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</si>
  <si>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</si>
  <si>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</si>
  <si>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</si>
  <si>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</si>
  <si>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</si>
  <si>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</si>
  <si>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</si>
  <si>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</si>
  <si>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</si>
  <si>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</si>
  <si>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</si>
  <si>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</si>
  <si>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</si>
  <si>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</si>
  <si>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</si>
  <si>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</si>
  <si>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</si>
  <si>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</si>
  <si>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</si>
  <si>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</si>
  <si>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</si>
  <si>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</si>
  <si>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</si>
  <si>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</si>
  <si>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</si>
  <si>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</si>
  <si>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</si>
  <si>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</si>
  <si>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</si>
  <si>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</si>
  <si>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</si>
  <si>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</si>
  <si>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</si>
  <si>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</si>
  <si>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</si>
  <si>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</si>
  <si>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</si>
  <si>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</si>
  <si>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</si>
  <si>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</si>
  <si>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</si>
  <si>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</si>
  <si>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</si>
  <si>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</si>
  <si>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</si>
  <si>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</si>
  <si>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</si>
  <si>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</si>
  <si>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</si>
  <si>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</si>
  <si>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</si>
  <si>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</si>
  <si>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</si>
  <si>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</si>
  <si>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</si>
  <si>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</si>
  <si>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</si>
  <si>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</si>
  <si>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</si>
  <si>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</si>
  <si>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</si>
  <si>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</si>
  <si>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</si>
  <si>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</si>
  <si>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</si>
  <si>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</si>
  <si>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</si>
  <si>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</si>
  <si>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</si>
  <si>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</si>
  <si>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</si>
  <si>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</si>
  <si>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</si>
  <si>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</si>
  <si>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</si>
  <si>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</si>
  <si>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</si>
  <si>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</si>
  <si>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</si>
  <si>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</si>
  <si>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</si>
  <si>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</si>
  <si>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</si>
  <si>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</si>
  <si>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</si>
  <si>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</si>
  <si>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</si>
  <si>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</si>
  <si>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</si>
  <si>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</si>
  <si>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</si>
  <si>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</si>
  <si>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</si>
  <si>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</si>
  <si>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</si>
  <si>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</si>
  <si>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</si>
  <si>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</si>
  <si>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</si>
  <si>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</si>
  <si>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</si>
  <si>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</si>
  <si>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</si>
  <si>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</si>
  <si>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</si>
  <si>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</si>
  <si>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</si>
  <si>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</si>
  <si>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</si>
  <si>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</si>
  <si>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</si>
  <si>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</si>
  <si>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</si>
  <si>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</si>
  <si>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</si>
  <si>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</si>
  <si>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</si>
  <si>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</si>
  <si>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</si>
  <si>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</si>
  <si>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</si>
  <si>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</si>
  <si>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</si>
  <si>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</si>
  <si>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</si>
  <si>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</si>
  <si>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</si>
  <si>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</si>
  <si>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</si>
  <si>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</si>
  <si>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</si>
  <si>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</si>
  <si>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</si>
  <si>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</si>
  <si>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</si>
  <si>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</si>
  <si>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</si>
  <si>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</si>
  <si>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</si>
  <si>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</si>
  <si>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</si>
  <si>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</si>
  <si>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</si>
  <si>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</si>
  <si>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</si>
  <si>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</si>
  <si>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</si>
  <si>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</si>
  <si>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</si>
  <si>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</si>
  <si>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</si>
  <si>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</si>
  <si>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</si>
  <si>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</si>
  <si>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</si>
  <si>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</si>
  <si>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</si>
  <si>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</si>
  <si>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</si>
  <si>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</si>
  <si>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</si>
  <si>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</si>
  <si>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</si>
  <si>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</si>
  <si>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</si>
  <si>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</si>
  <si>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</si>
  <si>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</si>
  <si>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</si>
  <si>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</si>
  <si>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</si>
  <si>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</si>
  <si>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</si>
  <si>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</si>
  <si>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</si>
  <si>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</si>
  <si>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</si>
  <si>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</si>
  <si>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</si>
  <si>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</si>
  <si>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</si>
  <si>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</si>
  <si>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</si>
  <si>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</si>
  <si>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</si>
  <si>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</si>
  <si>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</si>
  <si>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</si>
  <si>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</si>
  <si>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</si>
  <si>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</si>
  <si>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</si>
  <si>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</si>
  <si>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</si>
  <si>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</si>
  <si>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</si>
  <si>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</si>
  <si>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</si>
  <si>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</si>
  <si>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</si>
  <si>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</si>
  <si>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</si>
  <si>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</si>
  <si>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</si>
  <si>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</si>
  <si>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</si>
  <si>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</si>
  <si>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</si>
  <si>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</si>
  <si>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</si>
  <si>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</si>
  <si>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</si>
  <si>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</si>
  <si>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</si>
  <si>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</si>
  <si>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</si>
  <si>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</si>
  <si>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</si>
  <si>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</si>
  <si>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</si>
  <si>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</si>
  <si>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</si>
  <si>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</si>
  <si>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</si>
  <si>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</si>
  <si>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</si>
  <si>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</si>
  <si>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</si>
  <si>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</si>
  <si>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</si>
  <si>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</si>
  <si>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</si>
  <si>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</si>
  <si>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</si>
  <si>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</si>
  <si>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</si>
  <si>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</si>
  <si>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</si>
  <si>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</si>
  <si>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</si>
  <si>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</si>
  <si>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</si>
  <si>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</si>
  <si>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</si>
  <si>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</si>
  <si>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</si>
  <si>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</si>
  <si>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</si>
  <si>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</si>
  <si>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</si>
  <si>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</si>
  <si>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</si>
  <si>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</si>
  <si>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</si>
  <si>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</si>
  <si>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</si>
  <si>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</si>
  <si>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</si>
  <si>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</si>
  <si>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</si>
  <si>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</si>
  <si>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</si>
  <si>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</si>
  <si>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</si>
  <si>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</si>
  <si>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</si>
  <si>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</si>
  <si>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</si>
  <si>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</si>
  <si>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</si>
  <si>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</si>
  <si>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</si>
  <si>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</si>
  <si>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</si>
  <si>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</si>
  <si>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</si>
  <si>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</si>
  <si>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</si>
  <si>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</si>
  <si>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</si>
  <si>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</si>
  <si>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</si>
  <si>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</si>
  <si>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</si>
  <si>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</si>
  <si>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</si>
  <si>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</si>
  <si>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</si>
  <si>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</si>
  <si>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</si>
  <si>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</si>
  <si>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</si>
  <si>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</si>
  <si>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</si>
  <si>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</si>
  <si>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</si>
  <si>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</si>
  <si>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</si>
  <si>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</si>
  <si>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</si>
  <si>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</si>
  <si>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</si>
  <si>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</si>
  <si>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</si>
  <si>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</si>
  <si>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</si>
  <si>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</si>
  <si>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</si>
  <si>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</si>
  <si>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</si>
  <si>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</si>
  <si>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</si>
  <si>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</si>
  <si>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</si>
  <si>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</si>
  <si>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</si>
  <si>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</si>
  <si>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</si>
  <si>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</si>
  <si>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</si>
  <si>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</si>
  <si>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</si>
  <si>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</si>
  <si>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</si>
  <si>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</si>
  <si>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</si>
  <si>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</si>
  <si>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</si>
  <si>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</si>
  <si>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</si>
  <si>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</si>
  <si>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</si>
  <si>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</si>
  <si>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</si>
  <si>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</si>
  <si>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</si>
  <si>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</si>
  <si>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</si>
  <si>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</si>
  <si>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</si>
  <si>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</si>
  <si>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</si>
  <si>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</si>
  <si>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</si>
  <si>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</si>
  <si>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</si>
  <si>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</si>
  <si>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</si>
  <si>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</si>
  <si>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</si>
  <si>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</si>
  <si>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</si>
  <si>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</si>
  <si>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</si>
  <si>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</si>
  <si>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</si>
  <si>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</si>
  <si>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</si>
  <si>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</si>
  <si>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</si>
  <si>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</si>
  <si>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</si>
  <si>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</si>
  <si>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</si>
  <si>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</si>
  <si>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</si>
  <si>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</si>
  <si>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</si>
  <si>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</si>
  <si>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</si>
  <si>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</si>
  <si>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</si>
  <si>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</si>
  <si>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</si>
  <si>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</si>
  <si>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</si>
  <si>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</si>
  <si>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</si>
  <si>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</si>
  <si>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</si>
  <si>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</si>
  <si>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</si>
  <si>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</si>
  <si>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</si>
  <si>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</si>
  <si>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</si>
  <si>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</si>
  <si>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</si>
  <si>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</si>
  <si>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</si>
  <si>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</si>
  <si>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</si>
  <si>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</si>
  <si>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</si>
  <si>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</si>
  <si>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</si>
  <si>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</si>
  <si>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</si>
  <si>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</si>
  <si>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</si>
  <si>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</si>
  <si>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</si>
  <si>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</si>
  <si>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</si>
  <si>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</si>
  <si>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</si>
  <si>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</si>
  <si>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</si>
  <si>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</si>
  <si>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</si>
  <si>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</si>
  <si>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</si>
  <si>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</si>
  <si>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</si>
  <si>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</si>
  <si>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</si>
  <si>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</si>
  <si>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</si>
  <si>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</si>
  <si>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</si>
  <si>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</si>
  <si>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</si>
  <si>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</si>
  <si>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</si>
  <si>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</si>
  <si>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</si>
  <si>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</si>
  <si>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</si>
  <si>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</si>
  <si>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</si>
  <si>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</si>
  <si>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</si>
  <si>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</si>
  <si>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</si>
  <si>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</si>
  <si>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</si>
  <si>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</si>
  <si>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</si>
  <si>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</si>
  <si>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</si>
  <si>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</si>
  <si>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</si>
  <si>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</si>
  <si>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</si>
  <si>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</si>
  <si>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</si>
  <si>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</si>
  <si>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</si>
  <si>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</si>
  <si>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</si>
  <si>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</si>
  <si>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</si>
  <si>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</si>
  <si>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</si>
  <si>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</si>
  <si>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</si>
  <si>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</si>
  <si>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</si>
  <si>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</si>
  <si>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</si>
  <si>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</si>
  <si>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</si>
  <si>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</si>
  <si>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</si>
  <si>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</si>
  <si>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</si>
  <si>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</si>
  <si>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</si>
  <si>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</si>
  <si>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</si>
  <si>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</si>
  <si>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</si>
  <si>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</si>
  <si>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</si>
  <si>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</si>
  <si>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</si>
  <si>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</si>
  <si>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</si>
  <si>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</si>
  <si>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</si>
  <si>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</si>
  <si>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</si>
  <si>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</si>
  <si>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</si>
  <si>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</si>
  <si>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</si>
  <si>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</si>
  <si>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</si>
  <si>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</si>
  <si>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</si>
  <si>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</si>
  <si>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</si>
  <si>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</si>
  <si>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</si>
  <si>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</si>
  <si>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</si>
  <si>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</si>
  <si>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</si>
  <si>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</si>
  <si>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</si>
  <si>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</si>
  <si>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</si>
  <si>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</si>
  <si>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</si>
  <si>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</si>
  <si>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</si>
  <si>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</si>
  <si>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</si>
  <si>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</si>
  <si>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</si>
  <si>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</si>
  <si>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</si>
  <si>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</si>
  <si>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</si>
  <si>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</si>
  <si>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</si>
  <si>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</si>
  <si>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</si>
  <si>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</si>
  <si>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</si>
  <si>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</si>
  <si>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</si>
  <si>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</si>
  <si>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</si>
  <si>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</si>
  <si>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</si>
  <si>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</si>
  <si>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</si>
  <si>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</si>
  <si>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</si>
  <si>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</si>
  <si>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</si>
  <si>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</si>
  <si>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</si>
  <si>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</si>
  <si>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</si>
  <si>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</si>
  <si>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</si>
  <si>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</si>
  <si>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</si>
  <si>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</si>
  <si>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</si>
  <si>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</si>
  <si>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</si>
  <si>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</si>
  <si>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</si>
  <si>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</si>
  <si>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</si>
  <si>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</si>
  <si>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</si>
  <si>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</si>
  <si>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</si>
  <si>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</si>
  <si>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</si>
  <si>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</si>
  <si>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</si>
  <si>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</si>
  <si>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</si>
  <si>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</si>
  <si>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</si>
  <si>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</si>
  <si>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</si>
  <si>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</si>
  <si>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</si>
  <si>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</si>
  <si>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</si>
  <si>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</si>
  <si>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</si>
  <si>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</si>
  <si>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</si>
  <si>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</si>
  <si>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</si>
  <si>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</si>
  <si>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</si>
  <si>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</si>
  <si>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</si>
  <si>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</si>
  <si>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</si>
  <si>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</si>
  <si>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</si>
  <si>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</si>
  <si>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</si>
  <si>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</si>
  <si>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</si>
  <si>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</si>
  <si>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</si>
  <si>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</si>
  <si>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</si>
  <si>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</si>
  <si>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</si>
  <si>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</si>
  <si>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</si>
  <si>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</si>
  <si>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</si>
  <si>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</si>
  <si>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</si>
  <si>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</si>
  <si>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</si>
  <si>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</si>
  <si>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</si>
  <si>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</si>
  <si>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</si>
  <si>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</si>
  <si>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</si>
  <si>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</si>
  <si>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</si>
  <si>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</si>
  <si>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</si>
  <si>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</si>
  <si>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</si>
  <si>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</si>
  <si>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</si>
  <si>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</si>
  <si>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</si>
  <si>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</si>
  <si>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</si>
  <si>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</si>
  <si>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</si>
  <si>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</si>
  <si>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</si>
  <si>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</si>
  <si>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</si>
  <si>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</si>
  <si>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</si>
  <si>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</si>
  <si>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</si>
  <si>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</si>
  <si>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</si>
  <si>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</si>
  <si>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</si>
  <si>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</si>
  <si>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</si>
  <si>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</si>
  <si>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</si>
  <si>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</si>
  <si>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</si>
  <si>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</si>
  <si>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</si>
  <si>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</si>
  <si>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</si>
  <si>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</si>
  <si>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</si>
  <si>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</si>
  <si>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</si>
  <si>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</si>
  <si>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</si>
  <si>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</si>
  <si>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</si>
  <si>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</si>
  <si>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</si>
  <si>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</si>
  <si>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</si>
  <si>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</si>
  <si>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</si>
  <si>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</si>
  <si>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</si>
  <si>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</si>
  <si>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</si>
  <si>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</si>
  <si>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</si>
  <si>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</si>
  <si>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</si>
  <si>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</si>
  <si>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</si>
  <si>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</si>
  <si>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</si>
  <si>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</si>
  <si>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</si>
  <si>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</si>
  <si>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</si>
  <si>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</si>
  <si>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</si>
  <si>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</si>
  <si>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</si>
  <si>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</si>
  <si>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</si>
  <si>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</si>
  <si>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</si>
  <si>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</si>
  <si>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</si>
  <si>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</si>
  <si>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</si>
  <si>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</si>
  <si>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</si>
  <si>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</si>
  <si>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</si>
  <si>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</si>
  <si>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</si>
  <si>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</si>
  <si>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</si>
  <si>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</si>
  <si>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</si>
  <si>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</si>
  <si>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</si>
  <si>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</si>
  <si>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</si>
  <si>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</si>
  <si>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</si>
  <si>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</si>
  <si>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</si>
  <si>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</si>
  <si>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</si>
  <si>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</si>
  <si>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</si>
  <si>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</si>
  <si>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</si>
  <si>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</si>
  <si>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</si>
  <si>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</si>
  <si>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</si>
  <si>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</si>
  <si>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</si>
  <si>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</si>
  <si>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</si>
  <si>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</si>
  <si>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</si>
  <si>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</si>
  <si>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</si>
  <si>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</si>
  <si>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</si>
  <si>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</si>
  <si>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</si>
  <si>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</si>
  <si>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</si>
  <si>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</si>
  <si>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</si>
  <si>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</si>
  <si>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</si>
  <si>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</si>
  <si>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</si>
  <si>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</si>
  <si>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</si>
  <si>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</si>
  <si>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</si>
  <si>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</si>
  <si>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</si>
  <si>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</si>
  <si>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</si>
  <si>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</si>
  <si>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</si>
  <si>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</si>
  <si>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</si>
  <si>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</si>
  <si>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</si>
  <si>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</si>
  <si>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</si>
  <si>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</si>
  <si>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</si>
  <si>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</si>
  <si>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</si>
  <si>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</si>
  <si>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</si>
  <si>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</si>
  <si>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</si>
  <si>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</si>
  <si>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</si>
  <si>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</si>
  <si>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</si>
  <si>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</si>
  <si>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</si>
  <si>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</si>
  <si>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</si>
  <si>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</si>
  <si>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</si>
  <si>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</si>
  <si>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</si>
  <si>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</si>
  <si>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</si>
  <si>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</si>
  <si>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</si>
  <si>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</si>
  <si>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</si>
  <si>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</si>
  <si>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</si>
  <si>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</si>
  <si>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</si>
  <si>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</si>
  <si>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</si>
  <si>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</si>
  <si>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</si>
  <si>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</si>
  <si>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</si>
  <si>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</si>
  <si>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</si>
  <si>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</si>
  <si>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</si>
  <si>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</si>
  <si>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</si>
  <si>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</si>
  <si>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</si>
  <si>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</si>
  <si>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</si>
  <si>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</si>
  <si>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</si>
  <si>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</si>
  <si>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</si>
  <si>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</si>
  <si>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</si>
  <si>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</si>
  <si>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</si>
  <si>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</si>
  <si>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</si>
  <si>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</si>
  <si>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</si>
  <si>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</si>
  <si>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</si>
  <si>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</si>
  <si>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</si>
  <si>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</si>
  <si>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</si>
  <si>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</si>
  <si>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</si>
  <si>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</si>
  <si>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</si>
  <si>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</si>
  <si>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</si>
  <si>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</si>
  <si>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</si>
  <si>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</si>
  <si>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</si>
  <si>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</si>
  <si>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</si>
  <si>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</si>
  <si>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</si>
  <si>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</si>
  <si>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</si>
  <si>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</si>
  <si>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</si>
  <si>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</si>
  <si>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</si>
  <si>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</si>
  <si>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</si>
  <si>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</si>
  <si>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</si>
  <si>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</si>
  <si>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</si>
  <si>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</si>
  <si>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</si>
  <si>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</si>
  <si>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</si>
  <si>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</si>
  <si>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</si>
  <si>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</si>
  <si>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</si>
  <si>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</si>
  <si>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</si>
  <si>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</si>
  <si>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</si>
  <si>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</si>
  <si>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</si>
  <si>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</si>
  <si>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</si>
  <si>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</si>
  <si>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</si>
  <si>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</si>
  <si>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</si>
  <si>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</si>
  <si>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</si>
  <si>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</si>
  <si>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</si>
  <si>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</si>
  <si>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</si>
  <si>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</si>
  <si>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</si>
  <si>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</si>
  <si>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</si>
  <si>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</si>
  <si>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</si>
  <si>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</si>
  <si>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</si>
  <si>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</si>
  <si>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</si>
  <si>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</si>
  <si>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</si>
  <si>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</si>
  <si>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</si>
  <si>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</si>
  <si>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</si>
  <si>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</si>
  <si>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</si>
  <si>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</si>
  <si>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</si>
  <si>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</si>
  <si>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</si>
  <si>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</si>
  <si>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</si>
  <si>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</si>
  <si>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</si>
  <si>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</si>
  <si>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</si>
  <si>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</si>
  <si>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</si>
  <si>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</si>
  <si>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</si>
  <si>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</si>
  <si>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</si>
  <si>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</si>
  <si>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</si>
  <si>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</si>
  <si>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</si>
  <si>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</si>
  <si>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</si>
  <si>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</si>
  <si>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</si>
  <si>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</si>
  <si>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</si>
  <si>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</si>
  <si>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</si>
  <si>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</si>
  <si>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</si>
  <si>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</si>
  <si>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</si>
  <si>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</si>
  <si>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</si>
  <si>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</si>
  <si>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</si>
  <si>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</si>
  <si>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</si>
  <si>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</si>
  <si>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</si>
  <si>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</si>
  <si>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</si>
  <si>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</si>
  <si>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</si>
  <si>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</si>
  <si>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</si>
  <si>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</si>
  <si>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</si>
  <si>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</si>
  <si>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</si>
  <si>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</si>
  <si>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</si>
  <si>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</si>
  <si>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</si>
  <si>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</si>
  <si>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</si>
  <si>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</si>
  <si>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</si>
  <si>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</si>
  <si>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</si>
  <si>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</si>
  <si>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</si>
  <si>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</si>
  <si>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</si>
  <si>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</si>
  <si>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</si>
  <si>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</si>
  <si>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</si>
  <si>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</si>
  <si>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</si>
  <si>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</si>
  <si>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</si>
  <si>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</si>
  <si>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</si>
  <si>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</si>
  <si>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</si>
  <si>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</si>
  <si>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</si>
  <si>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</si>
  <si>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</si>
  <si>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</si>
  <si>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</si>
  <si>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</si>
  <si>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</si>
  <si>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</si>
  <si>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</si>
  <si>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</si>
  <si>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</si>
  <si>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</si>
  <si>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</si>
  <si>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</si>
  <si>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</si>
  <si>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</si>
  <si>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</si>
  <si>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</si>
  <si>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</si>
  <si>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</si>
  <si>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</si>
  <si>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</si>
  <si>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</si>
  <si>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</si>
  <si>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</si>
  <si>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</si>
  <si>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</si>
  <si>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</si>
  <si>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</si>
  <si>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</si>
  <si>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</si>
  <si>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</si>
  <si>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</si>
  <si>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</si>
  <si>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</si>
  <si>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</si>
  <si>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</si>
  <si>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</si>
  <si>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</si>
  <si>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</si>
  <si>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</si>
  <si>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</si>
  <si>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</si>
  <si>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</si>
  <si>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</si>
  <si>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</si>
  <si>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</si>
  <si>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</si>
  <si>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</si>
  <si>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</si>
  <si>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</si>
  <si>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</si>
  <si>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</si>
  <si>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</si>
  <si>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</si>
  <si>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</si>
  <si>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</si>
  <si>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</si>
  <si>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</si>
  <si>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</si>
  <si>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</si>
  <si>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</si>
  <si>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</si>
  <si>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</si>
  <si>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</si>
  <si>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</si>
  <si>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</si>
  <si>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</si>
  <si>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</si>
  <si>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</si>
  <si>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</si>
  <si>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</si>
  <si>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</si>
  <si>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</si>
  <si>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</si>
  <si>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</si>
  <si>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</si>
  <si>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</si>
  <si>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</si>
  <si>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</si>
  <si>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</si>
  <si>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</si>
  <si>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</si>
  <si>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</si>
  <si>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</si>
  <si>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</si>
  <si>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</si>
  <si>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</si>
  <si>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</si>
  <si>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</si>
  <si>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</si>
  <si>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</si>
  <si>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</si>
  <si>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</si>
  <si>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</si>
  <si>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</si>
  <si>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</si>
  <si>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</si>
  <si>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</si>
  <si>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</si>
  <si>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</si>
  <si>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</si>
  <si>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</si>
  <si>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</si>
  <si>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</si>
  <si>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</si>
  <si>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</si>
  <si>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</si>
  <si>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</si>
  <si>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</si>
  <si>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</si>
  <si>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</si>
  <si>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</si>
  <si>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</si>
  <si>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</si>
  <si>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</si>
  <si>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</si>
  <si>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</si>
  <si>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</si>
  <si>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</si>
  <si>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</si>
  <si>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</si>
  <si>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</si>
  <si>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</si>
  <si>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</si>
  <si>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</si>
  <si>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</si>
  <si>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</si>
  <si>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</si>
  <si>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</si>
  <si>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</si>
  <si>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</si>
  <si>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</si>
  <si>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</si>
  <si>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</si>
  <si>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</si>
  <si>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</si>
  <si>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</si>
  <si>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</si>
  <si>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</si>
  <si>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</si>
  <si>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</si>
  <si>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</si>
  <si>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</si>
  <si>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</si>
  <si>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</si>
  <si>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</si>
  <si>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</si>
  <si>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</si>
  <si>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</si>
  <si>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</si>
  <si>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</si>
  <si>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</si>
  <si>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</si>
  <si>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</si>
  <si>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</si>
  <si>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</si>
  <si>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</si>
  <si>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</si>
  <si>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</si>
  <si>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</si>
  <si>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</si>
  <si>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</si>
  <si>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</si>
  <si>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</si>
  <si>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</si>
  <si>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</si>
  <si>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</si>
  <si>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</si>
  <si>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</si>
  <si>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</si>
  <si>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</si>
  <si>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</si>
  <si>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</si>
  <si>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</si>
  <si>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</si>
  <si>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</si>
  <si>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</si>
  <si>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</si>
  <si>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</si>
  <si>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</si>
  <si>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</si>
  <si>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</si>
  <si>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</si>
  <si>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</si>
  <si>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</si>
  <si>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</si>
  <si>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</si>
  <si>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</si>
  <si>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</si>
  <si>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</si>
  <si>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</si>
  <si>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</si>
  <si>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</si>
  <si>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</si>
  <si>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</si>
  <si>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</si>
  <si>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</si>
  <si>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</si>
  <si>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</si>
  <si>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</si>
  <si>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</si>
  <si>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</si>
  <si>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</si>
  <si>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</si>
  <si>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</si>
  <si>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</si>
  <si>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</si>
  <si>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</si>
  <si>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</si>
  <si>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</si>
  <si>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</si>
  <si>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</si>
  <si>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</si>
  <si>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</si>
  <si>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</si>
  <si>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</si>
  <si>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</si>
  <si>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</si>
  <si>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</si>
  <si>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</si>
  <si>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</si>
  <si>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</si>
  <si>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</si>
  <si>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</si>
  <si>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</si>
  <si>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</si>
  <si>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</si>
  <si>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</si>
  <si>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</si>
  <si>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</si>
  <si>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</si>
  <si>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</si>
  <si>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</si>
  <si>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</si>
  <si>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</si>
  <si>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</si>
  <si>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</si>
  <si>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</si>
  <si>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</si>
  <si>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</si>
  <si>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</si>
  <si>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</si>
  <si>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</si>
  <si>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</si>
  <si>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</si>
  <si>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</si>
  <si>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</si>
  <si>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</si>
  <si>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</si>
  <si>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</si>
  <si>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</si>
  <si>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</si>
  <si>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</si>
  <si>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</si>
  <si>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</si>
  <si>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</si>
  <si>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</si>
  <si>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</si>
  <si>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</si>
  <si>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</si>
  <si>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</si>
  <si>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</si>
  <si>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</si>
  <si>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</si>
  <si>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</si>
  <si>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</si>
  <si>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</si>
  <si>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</si>
  <si>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</si>
  <si>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</si>
  <si>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</si>
  <si>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</si>
  <si>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</si>
  <si>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</si>
  <si>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</si>
  <si>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</si>
  <si>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</si>
  <si>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</si>
  <si>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</si>
  <si>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</si>
  <si>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</si>
  <si>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</si>
  <si>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</si>
  <si>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</si>
  <si>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</si>
  <si>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</si>
  <si>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</si>
  <si>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</si>
  <si>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</si>
  <si>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</si>
  <si>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</si>
  <si>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</si>
  <si>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</si>
  <si>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</si>
  <si>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</si>
  <si>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</si>
  <si>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</si>
  <si>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</si>
  <si>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</si>
  <si>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</si>
  <si>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</si>
  <si>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</si>
  <si>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</si>
  <si>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</si>
  <si>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</si>
  <si>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</si>
  <si>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</si>
  <si>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</si>
  <si>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</si>
  <si>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</si>
  <si>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</si>
  <si>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</si>
  <si>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</si>
  <si>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</si>
  <si>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</si>
  <si>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</si>
  <si>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</si>
  <si>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</si>
  <si>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</si>
  <si>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</si>
  <si>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</si>
  <si>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</si>
  <si>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</si>
  <si>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</si>
  <si>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</si>
  <si>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</si>
  <si>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</si>
  <si>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</si>
  <si>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</si>
  <si>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</si>
  <si>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</si>
  <si>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</si>
  <si>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</si>
  <si>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</si>
  <si>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</si>
  <si>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</si>
  <si>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</si>
  <si>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</si>
  <si>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</si>
  <si>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</si>
  <si>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</si>
  <si>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</si>
  <si>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</si>
  <si>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</si>
  <si>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</si>
  <si>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</si>
  <si>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</si>
  <si>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</si>
  <si>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</si>
  <si>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</si>
  <si>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</si>
  <si>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</si>
  <si>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</si>
  <si>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</si>
  <si>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</si>
  <si>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</si>
  <si>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</si>
  <si>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</si>
  <si>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</si>
  <si>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</si>
  <si>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</si>
  <si>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</si>
  <si>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</si>
  <si>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</si>
  <si>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</si>
  <si>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</si>
  <si>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</si>
  <si>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</si>
  <si>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</si>
  <si>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</si>
  <si>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</si>
  <si>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</si>
  <si>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</si>
  <si>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</si>
  <si>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</si>
  <si>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</si>
  <si>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</si>
  <si>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</si>
  <si>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</si>
  <si>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</si>
  <si>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</si>
  <si>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</si>
  <si>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</si>
  <si>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</si>
  <si>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</si>
  <si>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</si>
  <si>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</si>
  <si>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</si>
  <si>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</si>
  <si>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</si>
  <si>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</si>
  <si>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</si>
  <si>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</si>
  <si>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</si>
  <si>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</si>
  <si>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</si>
  <si>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</si>
  <si>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</si>
  <si>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</si>
  <si>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</si>
  <si>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</si>
  <si>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</si>
  <si>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</si>
  <si>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</si>
  <si>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</si>
  <si>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</si>
  <si>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</si>
  <si>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</si>
  <si>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</si>
  <si>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</si>
  <si>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</si>
  <si>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</si>
  <si>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</si>
  <si>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</si>
  <si>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</si>
  <si>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</si>
  <si>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</si>
  <si>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</si>
  <si>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</si>
  <si>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</si>
  <si>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</si>
  <si>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</si>
  <si>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</si>
  <si>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</si>
  <si>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</si>
  <si>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</si>
  <si>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</si>
  <si>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</si>
  <si>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</si>
  <si>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</si>
  <si>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</si>
  <si>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</si>
  <si>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</si>
  <si>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</si>
  <si>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</si>
  <si>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</si>
  <si>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</si>
  <si>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</si>
  <si>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</si>
  <si>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</si>
  <si>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</si>
  <si>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</si>
  <si>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</si>
  <si>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</si>
  <si>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</si>
  <si>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</si>
  <si>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</si>
  <si>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</si>
  <si>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</si>
  <si>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</si>
  <si>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</si>
  <si>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</si>
  <si>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</si>
  <si>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</si>
  <si>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</si>
  <si>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</si>
  <si>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</si>
  <si>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</si>
  <si>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</si>
  <si>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</si>
  <si>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</si>
  <si>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</si>
  <si>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</si>
  <si>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</si>
  <si>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</si>
  <si>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</si>
  <si>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</si>
  <si>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</si>
  <si>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</si>
  <si>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</si>
  <si>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</si>
  <si>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</si>
  <si>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</si>
  <si>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</si>
  <si>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</si>
  <si>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</si>
  <si>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</si>
  <si>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</si>
  <si>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</si>
  <si>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</si>
  <si>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</si>
  <si>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</si>
  <si>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</si>
  <si>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</si>
  <si>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</si>
  <si>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</si>
  <si>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</si>
  <si>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</si>
  <si>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</si>
  <si>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</si>
  <si>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</si>
  <si>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</si>
  <si>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</si>
  <si>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</si>
  <si>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</si>
  <si>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</si>
  <si>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</si>
  <si>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</si>
  <si>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</si>
  <si>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</si>
  <si>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</si>
  <si>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</si>
  <si>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</si>
  <si>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</si>
  <si>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</si>
  <si>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</si>
  <si>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</si>
  <si>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</si>
  <si>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</si>
  <si>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</si>
  <si>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</si>
  <si>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</si>
  <si>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</si>
  <si>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</si>
  <si>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</si>
  <si>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</si>
  <si>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</si>
  <si>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</si>
  <si>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</si>
  <si>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</si>
  <si>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</si>
  <si>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</si>
  <si>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</si>
  <si>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</si>
  <si>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</si>
  <si>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</si>
  <si>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</si>
  <si>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</si>
  <si>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</si>
  <si>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</si>
  <si>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</si>
  <si>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</si>
  <si>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</si>
  <si>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</si>
  <si>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</si>
  <si>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</si>
  <si>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</si>
  <si>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</si>
  <si>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</si>
  <si>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</si>
  <si>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</si>
  <si>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</si>
  <si>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</si>
  <si>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</si>
  <si>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</si>
  <si>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</si>
  <si>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</si>
  <si>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</si>
  <si>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</si>
  <si>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</si>
  <si>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</si>
  <si>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</si>
  <si>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</si>
  <si>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</si>
  <si>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</si>
  <si>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</si>
  <si>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</si>
  <si>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</si>
  <si>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</si>
  <si>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</si>
  <si>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</si>
  <si>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</si>
  <si>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</si>
  <si>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</si>
  <si>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</si>
  <si>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</si>
  <si>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</si>
  <si>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</si>
  <si>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</si>
  <si>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</si>
  <si>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</si>
  <si>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</si>
  <si>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</si>
  <si>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</si>
  <si>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</si>
  <si>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</si>
  <si>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</si>
  <si>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</si>
  <si>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</si>
  <si>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</si>
  <si>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</si>
  <si>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</si>
  <si>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</si>
  <si>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</si>
  <si>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</si>
  <si>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</si>
  <si>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</si>
  <si>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</si>
  <si>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</si>
  <si>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</si>
  <si>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</si>
  <si>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</si>
  <si>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</si>
  <si>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</si>
  <si>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</si>
  <si>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</si>
  <si>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</si>
  <si>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</si>
  <si>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</si>
  <si>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</si>
  <si>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</si>
  <si>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</si>
  <si>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</si>
  <si>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</si>
  <si>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</si>
  <si>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</si>
  <si>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</si>
  <si>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</si>
  <si>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</si>
  <si>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</si>
  <si>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</si>
  <si>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</si>
  <si>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</si>
  <si>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</si>
  <si>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</si>
  <si>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</si>
  <si>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</si>
  <si>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</si>
  <si>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</si>
  <si>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</si>
  <si>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</si>
  <si>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</si>
  <si>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</si>
  <si>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</si>
  <si>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</si>
  <si>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</si>
  <si>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</si>
  <si>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</si>
  <si>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</si>
  <si>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</si>
  <si>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</si>
  <si>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</si>
  <si>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</si>
  <si>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</si>
  <si>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</si>
  <si>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</si>
  <si>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</si>
  <si>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</si>
  <si>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</si>
  <si>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</si>
  <si>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</si>
  <si>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</si>
  <si>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</si>
  <si>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</si>
  <si>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</si>
  <si>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</si>
  <si>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</si>
  <si>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</si>
  <si>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</si>
  <si>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</si>
  <si>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</si>
  <si>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</si>
  <si>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</si>
  <si>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</si>
  <si>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</si>
  <si>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</si>
  <si>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</si>
  <si>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</si>
  <si>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</si>
  <si>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</si>
  <si>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</si>
  <si>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</si>
  <si>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</si>
  <si>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</si>
  <si>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</si>
  <si>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</si>
  <si>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</si>
  <si>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</si>
  <si>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</si>
  <si>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</si>
  <si>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</si>
  <si>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</si>
  <si>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</si>
  <si>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</si>
  <si>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</si>
  <si>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</si>
  <si>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</si>
  <si>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</si>
  <si>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</si>
  <si>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</si>
  <si>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</si>
  <si>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</si>
  <si>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</si>
  <si>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</si>
  <si>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</si>
  <si>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</si>
  <si>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</si>
  <si>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</si>
  <si>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</si>
  <si>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</si>
  <si>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</si>
  <si>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</si>
  <si>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</si>
  <si>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</si>
  <si>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</si>
  <si>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</si>
  <si>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</si>
  <si>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</si>
  <si>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</si>
  <si>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</si>
  <si>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</si>
  <si>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</si>
  <si>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</si>
  <si>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</si>
  <si>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</si>
  <si>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</si>
  <si>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</si>
  <si>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</si>
  <si>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</si>
  <si>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</si>
  <si>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</si>
  <si>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</si>
  <si>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</si>
  <si>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</si>
  <si>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</si>
  <si>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</si>
  <si>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</si>
  <si>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</si>
  <si>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</si>
  <si>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</si>
  <si>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</si>
  <si>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</si>
  <si>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</si>
  <si>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</si>
  <si>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</si>
  <si>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</si>
  <si>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</si>
  <si>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</si>
  <si>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</si>
  <si>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</si>
  <si>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</si>
  <si>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</si>
  <si>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</si>
  <si>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</si>
  <si>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</si>
  <si>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</si>
  <si>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</si>
  <si>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</si>
  <si>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</si>
  <si>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</si>
  <si>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</si>
  <si>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</si>
  <si>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</si>
  <si>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</si>
  <si>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</si>
  <si>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</si>
  <si>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</si>
  <si>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</si>
  <si>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</si>
  <si>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</si>
  <si>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</si>
  <si>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</si>
  <si>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</si>
  <si>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</si>
  <si>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</si>
  <si>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</si>
  <si>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</si>
  <si>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</si>
  <si>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</si>
  <si>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</si>
  <si>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</si>
  <si>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</si>
  <si>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</si>
  <si>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</si>
  <si>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</si>
  <si>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</si>
  <si>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</si>
  <si>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</si>
  <si>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</si>
  <si>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</si>
  <si>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</si>
  <si>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</si>
  <si>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</si>
  <si>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</si>
  <si>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</si>
  <si>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</si>
  <si>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</si>
  <si>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</si>
  <si>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</si>
  <si>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</si>
  <si>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</si>
  <si>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</si>
  <si>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</si>
  <si>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</si>
  <si>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</si>
  <si>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</si>
  <si>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</si>
  <si>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</si>
  <si>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</si>
  <si>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</si>
  <si>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</si>
  <si>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</si>
  <si>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</si>
  <si>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</si>
  <si>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</si>
  <si>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</si>
  <si>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</si>
  <si>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</si>
  <si>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</si>
  <si>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</si>
  <si>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</si>
  <si>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</si>
  <si>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</si>
  <si>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</si>
  <si>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</si>
  <si>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</si>
  <si>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</si>
  <si>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</si>
  <si>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</si>
  <si>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</si>
  <si>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</si>
  <si>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</si>
  <si>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</si>
  <si>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</si>
  <si>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</si>
  <si>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</si>
  <si>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</si>
  <si>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</si>
  <si>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</si>
  <si>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</si>
  <si>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</si>
  <si>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</si>
  <si>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</si>
  <si>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</si>
  <si>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</si>
  <si>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</si>
  <si>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</si>
  <si>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</si>
  <si>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</si>
  <si>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</si>
  <si>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</si>
  <si>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</si>
  <si>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</si>
  <si>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</si>
  <si>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</si>
  <si>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</si>
  <si>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</si>
  <si>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</si>
  <si>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</si>
  <si>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</si>
  <si>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</si>
  <si>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</si>
  <si>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</si>
  <si>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</si>
  <si>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</si>
  <si>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</si>
  <si>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</si>
  <si>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</si>
  <si>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</si>
  <si>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</si>
  <si>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</si>
  <si>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</si>
  <si>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</si>
  <si>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</si>
  <si>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</si>
  <si>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</si>
  <si>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</si>
  <si>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</si>
  <si>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</si>
  <si>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</si>
  <si>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</si>
  <si>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</si>
  <si>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</si>
  <si>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</si>
  <si>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</si>
  <si>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</si>
  <si>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</si>
  <si>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</si>
  <si>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</si>
  <si>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</si>
  <si>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</si>
  <si>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</si>
  <si>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</si>
  <si>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</si>
  <si>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</si>
  <si>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</si>
  <si>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</si>
  <si>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</si>
  <si>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</si>
  <si>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</si>
  <si>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</si>
  <si>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</si>
  <si>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</si>
  <si>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</si>
  <si>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</si>
  <si>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</si>
  <si>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</si>
  <si>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</si>
  <si>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</si>
  <si>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</si>
  <si>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</si>
  <si>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</si>
  <si>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</si>
  <si>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</si>
  <si>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</si>
  <si>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</si>
  <si>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</si>
  <si>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</si>
  <si>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</si>
  <si>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</si>
  <si>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</si>
  <si>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</si>
  <si>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</si>
  <si>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</si>
  <si>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</si>
  <si>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</si>
  <si>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</si>
  <si>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</si>
  <si>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</si>
  <si>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</si>
  <si>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</si>
  <si>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</si>
  <si>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</si>
  <si>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</si>
  <si>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</si>
  <si>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</si>
  <si>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</si>
  <si>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</si>
  <si>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</si>
  <si>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</si>
  <si>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</si>
  <si>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</si>
  <si>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</si>
  <si>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</si>
  <si>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</si>
  <si>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</si>
  <si>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</si>
  <si>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</si>
  <si>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</si>
  <si>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</si>
  <si>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</si>
  <si>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</si>
  <si>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</si>
  <si>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</si>
  <si>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</si>
  <si>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</si>
  <si>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</si>
  <si>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</si>
  <si>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</si>
  <si>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</si>
  <si>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</si>
  <si>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</si>
  <si>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</si>
  <si>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</si>
  <si>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</si>
  <si>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</si>
  <si>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</si>
  <si>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</si>
  <si>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</si>
  <si>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</si>
  <si>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</si>
  <si>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</si>
  <si>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</si>
  <si>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</si>
  <si>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</si>
  <si>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</si>
  <si>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</si>
  <si>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</si>
  <si>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</si>
  <si>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</si>
  <si>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</si>
  <si>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</si>
  <si>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</si>
  <si>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</si>
  <si>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</si>
  <si>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</si>
  <si>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</si>
  <si>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</si>
  <si>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</si>
  <si>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</si>
  <si>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</si>
  <si>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</si>
  <si>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</si>
  <si>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</si>
  <si>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</si>
  <si>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</si>
  <si>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</si>
  <si>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</si>
  <si>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</si>
  <si>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</si>
  <si>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</si>
  <si>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</si>
  <si>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</si>
  <si>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</si>
  <si>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</si>
  <si>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</si>
  <si>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</si>
  <si>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</si>
  <si>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</si>
  <si>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</si>
  <si>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</si>
  <si>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</si>
  <si>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</si>
  <si>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</si>
  <si>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</si>
  <si>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</si>
  <si>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</si>
  <si>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</si>
  <si>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</si>
  <si>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</si>
  <si>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</si>
  <si>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</si>
  <si>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</si>
  <si>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</si>
  <si>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</si>
  <si>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</si>
  <si>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</si>
  <si>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</si>
  <si>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</si>
  <si>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</si>
  <si>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</si>
  <si>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</si>
  <si>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</si>
  <si>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</si>
  <si>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</si>
  <si>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</si>
  <si>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</si>
  <si>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</si>
  <si>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</si>
  <si>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</si>
  <si>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</si>
  <si>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</si>
  <si>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</si>
  <si>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</si>
  <si>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</si>
  <si>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</si>
  <si>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</si>
  <si>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</si>
  <si>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</si>
  <si>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</si>
  <si>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</si>
  <si>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</si>
  <si>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</si>
  <si>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</si>
  <si>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</si>
  <si>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</si>
  <si>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</si>
  <si>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</si>
  <si>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</si>
  <si>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</si>
  <si>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</si>
  <si>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</si>
  <si>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</si>
  <si>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</si>
  <si>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</si>
  <si>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</si>
  <si>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</si>
  <si>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</si>
  <si>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</si>
  <si>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</si>
  <si>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</si>
  <si>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</si>
  <si>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</si>
  <si>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</si>
  <si>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</si>
  <si>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</si>
  <si>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</si>
  <si>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</si>
  <si>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</si>
  <si>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</si>
  <si>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</si>
  <si>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</si>
  <si>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</si>
  <si>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</si>
  <si>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</si>
  <si>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</si>
  <si>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</si>
  <si>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</si>
  <si>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</si>
  <si>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</si>
  <si>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</si>
  <si>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</si>
  <si>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</si>
  <si>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</si>
  <si>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</si>
  <si>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</si>
  <si>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</si>
  <si>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</si>
  <si>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</si>
  <si>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</si>
  <si>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</si>
  <si>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</si>
  <si>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</si>
  <si>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</si>
  <si>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</si>
  <si>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</si>
  <si>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</si>
  <si>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</si>
  <si>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</si>
  <si>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</si>
  <si>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</si>
  <si>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</si>
  <si>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</si>
  <si>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</si>
  <si>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</si>
  <si>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</si>
  <si>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</si>
  <si>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</si>
  <si>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</si>
  <si>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</si>
  <si>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</si>
  <si>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</si>
  <si>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</si>
  <si>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</si>
  <si>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</si>
  <si>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</si>
  <si>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</si>
  <si>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</si>
  <si>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</si>
  <si>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</si>
  <si>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</si>
  <si>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</si>
  <si>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</si>
  <si>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</si>
  <si>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</si>
  <si>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</si>
  <si>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</si>
  <si>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</si>
  <si>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</si>
  <si>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</si>
  <si>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</si>
  <si>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</si>
  <si>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</si>
  <si>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</si>
  <si>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</si>
  <si>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</si>
  <si>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</si>
  <si>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</si>
  <si>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</si>
  <si>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</si>
  <si>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</si>
  <si>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</si>
  <si>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</si>
  <si>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</si>
  <si>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</si>
  <si>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</si>
  <si>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</si>
  <si>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</si>
  <si>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</si>
  <si>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</si>
  <si>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</si>
  <si>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</si>
  <si>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</si>
  <si>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</si>
  <si>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</si>
  <si>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</si>
  <si>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</si>
  <si>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</si>
  <si>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</si>
  <si>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</si>
  <si>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</si>
  <si>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</si>
  <si>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</si>
  <si>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</si>
  <si>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</si>
  <si>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</si>
  <si>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</si>
  <si>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</si>
  <si>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</si>
  <si>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</si>
  <si>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</si>
  <si>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</si>
  <si>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</si>
  <si>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</si>
  <si>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</si>
  <si>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</si>
  <si>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</si>
  <si>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</si>
  <si>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</si>
  <si>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</si>
  <si>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</si>
  <si>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</si>
  <si>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</si>
  <si>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</si>
  <si>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</si>
  <si>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</si>
  <si>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</si>
  <si>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</si>
  <si>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</si>
  <si>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</si>
  <si>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</si>
  <si>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</si>
  <si>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</si>
  <si>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</si>
  <si>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</si>
  <si>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</si>
  <si>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</si>
  <si>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</si>
  <si>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</si>
  <si>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</si>
  <si>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</si>
  <si>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</si>
  <si>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</si>
  <si>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</si>
  <si>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</si>
  <si>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</si>
  <si>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</si>
  <si>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</si>
  <si>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</si>
  <si>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</si>
  <si>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</si>
  <si>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</si>
  <si>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</si>
  <si>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</si>
  <si>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</si>
  <si>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</si>
  <si>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</si>
  <si>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</si>
  <si>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</si>
  <si>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</si>
  <si>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</si>
  <si>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</si>
  <si>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</si>
  <si>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</si>
  <si>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</si>
  <si>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</si>
  <si>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</si>
  <si>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</si>
  <si>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</si>
  <si>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</si>
  <si>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</si>
  <si>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</si>
  <si>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</si>
  <si>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</si>
  <si>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</si>
  <si>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</si>
  <si>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</si>
  <si>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</si>
  <si>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</si>
  <si>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</si>
  <si>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</si>
  <si>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</si>
  <si>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</si>
  <si>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</si>
  <si>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</si>
  <si>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</si>
  <si>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</si>
  <si>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</si>
  <si>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</si>
  <si>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</si>
  <si>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</si>
  <si>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</si>
  <si>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</si>
  <si>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</si>
  <si>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</si>
  <si>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</si>
  <si>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</si>
  <si>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</si>
  <si>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</si>
  <si>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</si>
  <si>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</si>
  <si>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</si>
  <si>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</si>
  <si>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</si>
  <si>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</si>
  <si>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</si>
  <si>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</si>
  <si>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</si>
  <si>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</si>
  <si>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</si>
  <si>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</si>
  <si>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</si>
  <si>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</si>
  <si>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</si>
  <si>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</si>
  <si>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</si>
  <si>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</si>
  <si>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</si>
  <si>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</si>
  <si>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</si>
  <si>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</si>
  <si>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</si>
  <si>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</si>
  <si>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</si>
  <si>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</si>
  <si>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</si>
  <si>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</si>
  <si>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</si>
  <si>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</si>
  <si>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</si>
  <si>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</si>
  <si>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</si>
  <si>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</si>
  <si>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</si>
  <si>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</si>
  <si>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</si>
  <si>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</si>
  <si>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</si>
  <si>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</si>
  <si>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</si>
  <si>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</si>
  <si>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</si>
  <si>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</si>
  <si>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</si>
  <si>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</si>
  <si>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</si>
  <si>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</si>
  <si>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</si>
  <si>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</si>
  <si>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</si>
  <si>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</si>
  <si>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</si>
  <si>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</si>
  <si>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</si>
  <si>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</si>
  <si>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</si>
  <si>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</si>
  <si>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</si>
  <si>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</si>
  <si>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</si>
  <si>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</si>
  <si>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</si>
  <si>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</si>
  <si>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</si>
  <si>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</si>
  <si>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</si>
  <si>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</si>
  <si>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</si>
  <si>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</si>
  <si>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</si>
  <si>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</si>
  <si>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</si>
  <si>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</si>
  <si>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</si>
  <si>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</si>
  <si>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</si>
  <si>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</si>
  <si>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</si>
  <si>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</si>
  <si>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</si>
  <si>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</si>
  <si>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</si>
  <si>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</si>
  <si>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</si>
  <si>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</si>
  <si>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</si>
  <si>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</si>
  <si>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</si>
  <si>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</si>
  <si>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</si>
  <si>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</si>
  <si>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</si>
  <si>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</si>
  <si>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</si>
  <si>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</si>
  <si>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</si>
  <si>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</si>
  <si>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</si>
  <si>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</si>
  <si>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</si>
  <si>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</si>
  <si>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</si>
  <si>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</si>
  <si>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</si>
  <si>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</si>
  <si>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</si>
  <si>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</si>
  <si>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</si>
  <si>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</si>
  <si>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</si>
  <si>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</si>
  <si>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</si>
  <si>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</si>
  <si>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</si>
  <si>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</si>
  <si>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</si>
  <si>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</si>
  <si>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</si>
  <si>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</si>
  <si>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</si>
  <si>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</si>
  <si>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</si>
  <si>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</si>
  <si>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</si>
  <si>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</si>
  <si>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</si>
  <si>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</si>
  <si>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</si>
  <si>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</si>
  <si>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</si>
  <si>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</si>
  <si>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</si>
  <si>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</si>
  <si>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</si>
  <si>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</si>
  <si>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</si>
  <si>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</si>
  <si>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</si>
  <si>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</si>
  <si>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</si>
  <si>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</si>
  <si>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</si>
  <si>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</si>
  <si>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</si>
  <si>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</si>
  <si>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</si>
  <si>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</si>
  <si>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</si>
  <si>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</si>
  <si>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</si>
  <si>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</si>
  <si>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</si>
  <si>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</si>
  <si>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</si>
  <si>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</si>
  <si>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</si>
  <si>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</si>
  <si>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</si>
  <si>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</si>
  <si>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</si>
  <si>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</si>
  <si>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</si>
  <si>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</si>
  <si>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</si>
  <si>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</si>
  <si>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</si>
  <si>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</si>
  <si>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</si>
  <si>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</si>
  <si>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</si>
  <si>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</si>
  <si>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</si>
  <si>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</si>
  <si>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</si>
  <si>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</si>
  <si>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</si>
  <si>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</si>
  <si>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</si>
  <si>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</si>
  <si>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</si>
  <si>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</si>
  <si>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</si>
  <si>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</si>
  <si>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</si>
  <si>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</si>
  <si>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</si>
  <si>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</si>
  <si>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</si>
  <si>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</si>
  <si>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</si>
  <si>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</si>
  <si>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</si>
  <si>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</si>
  <si>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</si>
  <si>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</si>
  <si>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</si>
  <si>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</si>
  <si>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</si>
  <si>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</si>
  <si>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</si>
  <si>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</si>
  <si>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</si>
  <si>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</si>
  <si>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</si>
  <si>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</si>
  <si>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</si>
  <si>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</si>
  <si>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</si>
  <si>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</si>
  <si>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</si>
  <si>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</si>
  <si>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</si>
  <si>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</si>
  <si>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</si>
  <si>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</si>
  <si>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</si>
  <si>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</si>
  <si>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</si>
  <si>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</si>
  <si>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</si>
  <si>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</si>
  <si>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</si>
  <si>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</si>
  <si>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</si>
  <si>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</si>
  <si>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</si>
  <si>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</si>
  <si>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</si>
  <si>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</si>
  <si>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</si>
  <si>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</si>
  <si>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</si>
  <si>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</si>
  <si>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</si>
  <si>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</si>
  <si>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</si>
  <si>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</si>
  <si>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</si>
  <si>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</si>
  <si>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</si>
  <si>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</si>
  <si>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</si>
  <si>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</si>
  <si>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</si>
  <si>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</si>
  <si>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</si>
  <si>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</si>
  <si>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</si>
  <si>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</si>
  <si>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</si>
  <si>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</si>
  <si>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</si>
  <si>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</si>
  <si>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</si>
  <si>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</si>
  <si>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</si>
  <si>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</si>
  <si>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</si>
  <si>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</si>
  <si>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</si>
  <si>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</si>
  <si>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</si>
  <si>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</si>
  <si>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</si>
  <si>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</si>
  <si>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</si>
  <si>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</si>
  <si>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</si>
  <si>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</si>
  <si>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</si>
  <si>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</si>
  <si>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</si>
  <si>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</si>
  <si>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</si>
  <si>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</si>
  <si>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</si>
  <si>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</si>
  <si>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</si>
  <si>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</si>
  <si>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</si>
  <si>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</si>
  <si>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</si>
  <si>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</si>
  <si>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</si>
  <si>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</si>
  <si>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</si>
  <si>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</si>
  <si>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</si>
  <si>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</si>
  <si>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</si>
  <si>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</si>
  <si>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</si>
  <si>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</si>
  <si>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</si>
  <si>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</si>
  <si>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</si>
  <si>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</si>
  <si>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</si>
  <si>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</si>
  <si>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</si>
  <si>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</si>
  <si>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</si>
  <si>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</si>
  <si>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</si>
  <si>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</si>
  <si>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</si>
  <si>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</si>
  <si>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</si>
  <si>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</si>
  <si>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</si>
  <si>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</si>
  <si>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</si>
  <si>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</si>
  <si>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</si>
  <si>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</si>
  <si>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</si>
  <si>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</si>
  <si>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</si>
  <si>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</si>
  <si>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</si>
  <si>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</si>
  <si>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</si>
  <si>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</si>
  <si>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</si>
  <si>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</si>
  <si>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</si>
  <si>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</si>
  <si>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</si>
  <si>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</si>
  <si>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</si>
  <si>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</si>
  <si>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</si>
  <si>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</si>
  <si>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</si>
  <si>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</si>
  <si>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</si>
  <si>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</si>
  <si>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</si>
  <si>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</si>
  <si>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</si>
  <si>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</si>
  <si>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</si>
  <si>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</si>
  <si>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</si>
  <si>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</si>
  <si>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</si>
  <si>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</si>
  <si>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</si>
  <si>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</si>
  <si>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</si>
  <si>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</si>
  <si>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</si>
  <si>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</si>
  <si>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</si>
  <si>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</si>
  <si>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</si>
  <si>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</si>
  <si>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</si>
  <si>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</si>
  <si>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</si>
  <si>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</si>
  <si>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</si>
  <si>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</si>
  <si>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</si>
  <si>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</si>
  <si>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</si>
  <si>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</si>
  <si>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</si>
  <si>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</si>
  <si>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</si>
  <si>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</si>
  <si>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</si>
  <si>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</si>
  <si>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</si>
  <si>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</si>
  <si>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</si>
  <si>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</si>
  <si>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</si>
  <si>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</si>
  <si>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</si>
  <si>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</si>
  <si>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</si>
  <si>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</si>
  <si>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</si>
  <si>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</si>
  <si>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</si>
  <si>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</si>
  <si>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</si>
  <si>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</si>
  <si>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</si>
  <si>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</si>
  <si>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</si>
  <si>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</si>
  <si>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</si>
  <si>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</si>
  <si>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</si>
  <si>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</si>
  <si>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</si>
  <si>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</si>
  <si>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</si>
  <si>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</si>
  <si>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</si>
  <si>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</si>
  <si>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</si>
  <si>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</si>
  <si>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</si>
  <si>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</si>
  <si>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</si>
  <si>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</si>
  <si>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</si>
  <si>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</si>
  <si>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</si>
  <si>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</si>
  <si>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</si>
  <si>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</si>
  <si>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</si>
  <si>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</si>
  <si>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</si>
  <si>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</si>
  <si>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</si>
  <si>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</si>
  <si>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</si>
  <si>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</si>
  <si>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</si>
  <si>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</si>
  <si>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</si>
  <si>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</si>
  <si>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</si>
  <si>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</si>
  <si>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</si>
  <si>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</si>
  <si>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</si>
  <si>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</si>
  <si>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</si>
  <si>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</si>
  <si>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</si>
  <si>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</si>
  <si>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</si>
  <si>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</si>
  <si>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</si>
  <si>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</si>
  <si>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</si>
  <si>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</si>
  <si>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</si>
  <si>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</si>
  <si>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</si>
  <si>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</si>
  <si>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</si>
  <si>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</si>
  <si>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</si>
  <si>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</si>
  <si>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</si>
  <si>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</si>
  <si>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</si>
  <si>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</si>
  <si>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</si>
  <si>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</si>
  <si>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</si>
  <si>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</si>
  <si>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</si>
  <si>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</si>
  <si>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</si>
  <si>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</si>
  <si>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</si>
  <si>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</si>
  <si>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</si>
  <si>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</si>
  <si>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</si>
  <si>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</si>
  <si>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</si>
  <si>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</si>
  <si>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</si>
  <si>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</si>
  <si>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</si>
  <si>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</si>
  <si>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</si>
  <si>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</si>
  <si>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</si>
  <si>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</si>
  <si>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</si>
  <si>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</si>
  <si>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</si>
  <si>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</si>
  <si>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</si>
  <si>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</si>
  <si>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</si>
  <si>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</si>
  <si>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</si>
  <si>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</si>
  <si>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</si>
  <si>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</si>
  <si>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</si>
  <si>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</si>
  <si>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</si>
  <si>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</si>
  <si>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</si>
  <si>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</si>
  <si>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</si>
  <si>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</si>
  <si>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</si>
  <si>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</si>
  <si>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</si>
  <si>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</si>
  <si>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</si>
  <si>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</si>
  <si>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</si>
  <si>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</si>
  <si>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</si>
  <si>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</si>
  <si>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</si>
  <si>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</si>
  <si>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</si>
  <si>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</si>
  <si>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</si>
  <si>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</si>
  <si>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</si>
  <si>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</si>
  <si>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</si>
  <si>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</si>
  <si>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</si>
  <si>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</si>
  <si>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</si>
  <si>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</si>
  <si>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</si>
  <si>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</si>
  <si>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</si>
  <si>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</si>
  <si>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</si>
  <si>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</si>
  <si>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</si>
  <si>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</si>
  <si>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</si>
  <si>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</si>
  <si>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</si>
  <si>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</si>
  <si>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</si>
  <si>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</si>
  <si>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</si>
  <si>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</si>
  <si>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</si>
  <si>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</si>
  <si>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</si>
  <si>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</si>
  <si>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</si>
  <si>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</si>
  <si>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</si>
  <si>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</si>
  <si>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</si>
  <si>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</si>
  <si>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</si>
  <si>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</si>
  <si>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</si>
  <si>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</si>
  <si>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</si>
  <si>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</si>
  <si>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</si>
  <si>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</si>
  <si>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</si>
  <si>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</si>
  <si>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</si>
  <si>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</si>
  <si>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</si>
  <si>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</si>
  <si>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</si>
  <si>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</si>
  <si>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</si>
  <si>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</si>
  <si>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</si>
  <si>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</si>
  <si>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</si>
  <si>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</si>
  <si>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</si>
  <si>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</si>
  <si>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</si>
  <si>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</si>
  <si>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</si>
  <si>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</si>
  <si>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</si>
  <si>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</si>
  <si>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</si>
  <si>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</si>
  <si>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</si>
  <si>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</si>
  <si>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</si>
  <si>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</si>
  <si>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</si>
  <si>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</si>
  <si>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</si>
  <si>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</si>
  <si>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</si>
  <si>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</si>
  <si>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</si>
  <si>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</si>
  <si>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</si>
  <si>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</si>
  <si>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</si>
  <si>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</si>
  <si>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</si>
  <si>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</si>
  <si>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</si>
  <si>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</si>
  <si>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</si>
  <si>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</si>
  <si>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</si>
  <si>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</si>
  <si>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</si>
  <si>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</si>
  <si>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</si>
  <si>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</si>
  <si>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</si>
  <si>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</si>
  <si>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</si>
  <si>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</si>
  <si>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</si>
  <si>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</si>
  <si>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</si>
  <si>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</si>
  <si>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</si>
  <si>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</si>
  <si>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</si>
  <si>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</si>
  <si>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</si>
  <si>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</si>
  <si>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</si>
  <si>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</si>
  <si>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</si>
  <si>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</si>
  <si>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</si>
  <si>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</si>
  <si>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</si>
  <si>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</si>
  <si>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</si>
  <si>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</si>
  <si>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</si>
  <si>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</si>
  <si>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</si>
  <si>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</si>
  <si>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</si>
  <si>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</si>
  <si>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</si>
  <si>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</si>
  <si>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</si>
  <si>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</si>
  <si>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</si>
  <si>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</si>
  <si>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</si>
  <si>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</si>
  <si>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</si>
  <si>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</si>
  <si>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</si>
  <si>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</si>
  <si>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</si>
  <si>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</si>
  <si>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</si>
  <si>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</si>
  <si>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</si>
  <si>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</si>
  <si>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</si>
  <si>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</si>
  <si>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</si>
  <si>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</si>
  <si>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</si>
  <si>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</si>
  <si>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</si>
  <si>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</si>
  <si>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</si>
  <si>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</si>
  <si>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</si>
  <si>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</si>
  <si>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</si>
  <si>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</si>
  <si>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</si>
  <si>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</si>
  <si>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</si>
  <si>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</si>
  <si>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</si>
  <si>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</si>
  <si>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</si>
  <si>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</si>
  <si>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</si>
  <si>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</si>
  <si>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</si>
  <si>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</si>
  <si>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</si>
  <si>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</si>
  <si>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</si>
  <si>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</si>
  <si>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</si>
  <si>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</si>
  <si>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</si>
  <si>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</si>
  <si>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</si>
  <si>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</si>
  <si>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</si>
  <si>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</si>
  <si>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</si>
  <si>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</si>
  <si>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</si>
  <si>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</si>
  <si>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</si>
  <si>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</si>
  <si>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</si>
  <si>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</si>
  <si>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</si>
  <si>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</si>
  <si>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</si>
  <si>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</si>
  <si>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</si>
  <si>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</si>
  <si>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</si>
  <si>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</si>
  <si>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</si>
  <si>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</si>
  <si>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</si>
  <si>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</si>
  <si>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</si>
  <si>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</si>
  <si>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</si>
  <si>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</si>
  <si>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</si>
  <si>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</si>
  <si>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</si>
  <si>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</si>
  <si>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</si>
  <si>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</si>
  <si>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</si>
  <si>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</si>
  <si>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</si>
  <si>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</si>
  <si>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</si>
  <si>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</si>
  <si>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</si>
  <si>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</si>
  <si>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</si>
  <si>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</si>
  <si>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</si>
  <si>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</si>
  <si>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</si>
  <si>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</si>
  <si>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</si>
  <si>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</si>
  <si>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</si>
  <si>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</si>
  <si>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</si>
  <si>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</si>
  <si>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</si>
  <si>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</si>
  <si>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</si>
  <si>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</si>
  <si>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</si>
  <si>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</si>
  <si>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</si>
  <si>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</si>
  <si>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</si>
  <si>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</si>
  <si>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</si>
  <si>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</si>
  <si>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</si>
  <si>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</si>
  <si>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</si>
  <si>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</si>
  <si>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</si>
  <si>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</si>
  <si>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</si>
  <si>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</si>
  <si>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</si>
  <si>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</si>
  <si>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</si>
  <si>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</si>
  <si>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</si>
  <si>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</si>
  <si>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</si>
  <si>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</si>
  <si>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</si>
  <si>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</si>
  <si>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</si>
  <si>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</si>
  <si>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</si>
  <si>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</si>
  <si>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</si>
  <si>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</si>
  <si>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</si>
  <si>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</si>
  <si>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</si>
  <si>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</si>
  <si>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</si>
  <si>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</si>
  <si>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</si>
  <si>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</si>
  <si>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</si>
  <si>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</si>
  <si>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</si>
  <si>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</si>
  <si>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</si>
  <si>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</si>
  <si>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</si>
  <si>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</si>
  <si>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</si>
  <si>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</si>
  <si>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</si>
  <si>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</si>
  <si>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</si>
  <si>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</si>
  <si>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</si>
  <si>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</si>
  <si>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</si>
  <si>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</si>
  <si>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</si>
  <si>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</si>
  <si>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</si>
  <si>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</si>
  <si>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</si>
  <si>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</si>
  <si>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</si>
  <si>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</si>
  <si>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</si>
  <si>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</si>
  <si>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</si>
  <si>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</si>
  <si>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</si>
  <si>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</si>
  <si>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</si>
  <si>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</si>
  <si>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</si>
  <si>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</si>
  <si>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</si>
  <si>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</si>
  <si>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</si>
  <si>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</si>
  <si>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</si>
  <si>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</si>
  <si>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</si>
  <si>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</si>
  <si>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</si>
  <si>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</si>
  <si>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</si>
  <si>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</si>
  <si>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</si>
  <si>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</si>
  <si>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</si>
  <si>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</si>
  <si>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</si>
  <si>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</si>
  <si>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</si>
  <si>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</si>
  <si>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</si>
  <si>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</si>
  <si>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</si>
  <si>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</si>
  <si>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</si>
  <si>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</si>
  <si>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</si>
  <si>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</si>
  <si>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</si>
  <si>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</si>
  <si>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</si>
  <si>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</si>
  <si>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</si>
  <si>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</si>
  <si>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</si>
  <si>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</si>
  <si>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</si>
  <si>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</si>
  <si>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</si>
  <si>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</si>
  <si>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</si>
  <si>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</si>
  <si>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</si>
  <si>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</si>
  <si>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</si>
  <si>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</si>
  <si>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</si>
  <si>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</si>
  <si>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</si>
  <si>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</si>
  <si>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</si>
  <si>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</si>
  <si>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</si>
  <si>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</si>
  <si>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</si>
  <si>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</si>
  <si>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</si>
  <si>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</si>
  <si>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</si>
  <si>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</si>
  <si>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</si>
  <si>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</si>
  <si>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</si>
  <si>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</si>
  <si>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</si>
  <si>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</si>
  <si>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</si>
  <si>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</si>
  <si>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</si>
  <si>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</si>
  <si>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</si>
  <si>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</si>
  <si>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</si>
  <si>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</si>
  <si>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</si>
  <si>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</si>
  <si>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</si>
  <si>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</si>
  <si>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</si>
  <si>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</si>
  <si>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</si>
  <si>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</si>
  <si>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</si>
  <si>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</si>
  <si>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</si>
  <si>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</si>
  <si>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</si>
  <si>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</si>
  <si>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</si>
  <si>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</si>
  <si>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</si>
  <si>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</si>
  <si>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</si>
  <si>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</si>
  <si>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</si>
  <si>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</si>
  <si>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</si>
  <si>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</si>
  <si>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</si>
  <si>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</si>
  <si>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</si>
  <si>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</si>
  <si>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</si>
  <si>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</si>
  <si>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</si>
  <si>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</si>
  <si>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</si>
  <si>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</si>
  <si>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</si>
  <si>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</si>
  <si>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</si>
  <si>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</si>
  <si>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</si>
  <si>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</si>
  <si>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</si>
  <si>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</si>
  <si>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</si>
  <si>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</si>
  <si>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</si>
  <si>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</si>
  <si>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</si>
  <si>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</si>
  <si>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</si>
  <si>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</si>
  <si>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</si>
  <si>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</si>
  <si>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</si>
  <si>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</si>
  <si>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</si>
  <si>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</si>
  <si>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</si>
  <si>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</si>
  <si>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</si>
  <si>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</si>
  <si>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</si>
  <si>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</si>
  <si>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</si>
  <si>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</si>
  <si>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</si>
  <si>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</si>
  <si>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</si>
  <si>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</si>
  <si>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</si>
  <si>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</si>
  <si>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</si>
  <si>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</si>
  <si>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</si>
  <si>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</si>
  <si>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</si>
  <si>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</si>
  <si>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</si>
  <si>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</si>
  <si>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</si>
  <si>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</si>
  <si>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</si>
  <si>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</si>
  <si>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</si>
  <si>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</si>
  <si>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</si>
  <si>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</si>
  <si>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</si>
  <si>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</si>
  <si>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</si>
  <si>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</si>
  <si>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</si>
  <si>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</si>
  <si>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</si>
  <si>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</si>
  <si>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</si>
  <si>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</si>
  <si>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</si>
  <si>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</si>
  <si>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</si>
  <si>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</si>
  <si>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</si>
  <si>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</si>
  <si>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</si>
  <si>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</si>
  <si>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</si>
  <si>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</si>
  <si>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</si>
  <si>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</si>
  <si>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</si>
  <si>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</si>
  <si>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</si>
  <si>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</si>
  <si>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</si>
  <si>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</si>
  <si>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</si>
  <si>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</si>
  <si>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</si>
  <si>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</si>
  <si>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</si>
  <si>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</si>
  <si>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</si>
  <si>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</si>
  <si>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</si>
  <si>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</si>
  <si>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</si>
  <si>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</si>
  <si>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</si>
  <si>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</si>
  <si>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</si>
  <si>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</si>
  <si>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</si>
  <si>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</si>
  <si>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</si>
  <si>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</si>
  <si>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</si>
  <si>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</si>
  <si>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</si>
  <si>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</si>
  <si>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</si>
  <si>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</si>
  <si>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</si>
  <si>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</si>
  <si>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</si>
  <si>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</si>
  <si>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</si>
  <si>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</si>
  <si>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</si>
  <si>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</si>
  <si>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</si>
  <si>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</si>
  <si>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</si>
  <si>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</si>
  <si>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</si>
  <si>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</si>
  <si>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</si>
  <si>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</si>
  <si>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</si>
  <si>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</si>
  <si>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</si>
  <si>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</si>
  <si>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</si>
  <si>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</si>
  <si>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</si>
  <si>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</si>
  <si>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</si>
  <si>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</si>
  <si>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</si>
  <si>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</si>
  <si>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</si>
  <si>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</si>
  <si>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</si>
  <si>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</si>
  <si>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</si>
  <si>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</si>
  <si>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</si>
  <si>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</si>
  <si>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</si>
  <si>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</si>
  <si>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</si>
  <si>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</si>
  <si>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</si>
  <si>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</si>
  <si>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</si>
  <si>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</si>
  <si>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</si>
  <si>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</si>
  <si>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</si>
  <si>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</si>
  <si>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</si>
  <si>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</si>
  <si>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</si>
  <si>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</si>
  <si>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</si>
  <si>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</si>
  <si>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</si>
  <si>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</si>
  <si>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</si>
  <si>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</si>
  <si>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</si>
  <si>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</si>
  <si>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</si>
  <si>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</si>
  <si>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</si>
  <si>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</si>
  <si>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</si>
  <si>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</si>
  <si>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</si>
  <si>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</si>
  <si>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</si>
  <si>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</si>
  <si>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</si>
  <si>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</si>
  <si>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</si>
  <si>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</si>
  <si>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</si>
  <si>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</si>
  <si>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</si>
  <si>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</si>
  <si>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</si>
  <si>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</si>
  <si>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</si>
  <si>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</si>
  <si>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</si>
  <si>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</si>
  <si>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</si>
  <si>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</si>
  <si>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</si>
  <si>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</si>
  <si>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</si>
  <si>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</si>
  <si>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</si>
  <si>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</si>
  <si>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</si>
  <si>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</si>
  <si>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</si>
  <si>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</si>
  <si>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</si>
  <si>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</si>
  <si>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</si>
  <si>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</si>
  <si>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</si>
  <si>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</si>
  <si>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</si>
  <si>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</si>
  <si>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</si>
  <si>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</si>
  <si>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</si>
  <si>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</si>
  <si>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</si>
  <si>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</si>
  <si>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</si>
  <si>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</si>
  <si>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</si>
  <si>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</si>
  <si>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</si>
  <si>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</si>
  <si>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</si>
  <si>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</si>
  <si>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</si>
  <si>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</si>
  <si>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</si>
  <si>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</si>
  <si>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</si>
  <si>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</si>
  <si>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</si>
  <si>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</si>
  <si>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</si>
  <si>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</si>
  <si>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</si>
  <si>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</si>
  <si>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</si>
  <si>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</si>
  <si>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</si>
  <si>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</si>
  <si>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</si>
  <si>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</si>
  <si>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</si>
  <si>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</si>
  <si>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</si>
  <si>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</si>
  <si>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</si>
  <si>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</si>
  <si>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</si>
  <si>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</si>
  <si>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</si>
  <si>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</si>
  <si>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</si>
  <si>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</si>
  <si>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</si>
  <si>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</si>
  <si>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</si>
  <si>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</si>
  <si>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</si>
  <si>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</si>
  <si>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</si>
  <si>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</si>
  <si>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</si>
  <si>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</si>
  <si>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</si>
  <si>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</si>
  <si>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</si>
  <si>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</si>
  <si>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</si>
  <si>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</si>
  <si>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</si>
  <si>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</si>
  <si>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</si>
  <si>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</si>
  <si>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</si>
  <si>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</si>
  <si>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</si>
  <si>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</si>
  <si>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</si>
  <si>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</si>
  <si>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</si>
  <si>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</si>
  <si>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</si>
  <si>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</si>
  <si>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</si>
  <si>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</si>
  <si>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</si>
  <si>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</si>
  <si>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</si>
  <si>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</si>
  <si>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</si>
  <si>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</si>
  <si>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</si>
  <si>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</si>
  <si>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</si>
  <si>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</si>
  <si>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</si>
  <si>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</si>
  <si>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</si>
  <si>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</si>
  <si>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</si>
  <si>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</si>
  <si>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</si>
  <si>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</si>
  <si>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</si>
  <si>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</si>
  <si>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</si>
  <si>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</si>
  <si>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</si>
  <si>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</si>
  <si>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</si>
  <si>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</si>
  <si>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</si>
  <si>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</si>
  <si>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</si>
  <si>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</si>
  <si>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</si>
  <si>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</si>
  <si>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</si>
  <si>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</si>
  <si>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</si>
  <si>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</si>
  <si>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</si>
  <si>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</si>
  <si>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</si>
  <si>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</si>
  <si>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</si>
  <si>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</si>
  <si>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</si>
  <si>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</si>
  <si>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</si>
  <si>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</si>
  <si>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</si>
  <si>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</si>
  <si>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</si>
  <si>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</si>
  <si>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</si>
  <si>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</si>
  <si>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</si>
  <si>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</si>
  <si>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</si>
  <si>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</si>
  <si>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</si>
  <si>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</si>
  <si>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</si>
  <si>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</si>
  <si>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</si>
  <si>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</si>
  <si>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</si>
  <si>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</si>
  <si>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</si>
  <si>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</si>
  <si>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</si>
  <si>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</si>
  <si>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</si>
  <si>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</si>
  <si>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</si>
  <si>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</si>
  <si>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</si>
  <si>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</si>
  <si>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</si>
  <si>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</si>
  <si>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</si>
  <si>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</si>
  <si>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</si>
  <si>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</si>
  <si>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</si>
  <si>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</si>
  <si>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</si>
  <si>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</si>
  <si>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</si>
  <si>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</si>
  <si>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</si>
  <si>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</si>
  <si>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</si>
  <si>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</si>
  <si>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</si>
  <si>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</si>
  <si>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</si>
  <si>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</si>
  <si>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</si>
  <si>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</si>
  <si>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</si>
  <si>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</si>
  <si>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</si>
  <si>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</si>
  <si>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</si>
  <si>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</si>
  <si>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</si>
  <si>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</si>
  <si>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</si>
  <si>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</si>
  <si>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</si>
  <si>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</si>
  <si>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</si>
  <si>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</si>
  <si>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</si>
  <si>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</si>
  <si>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</si>
  <si>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</si>
  <si>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</si>
  <si>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</si>
  <si>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</si>
  <si>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</si>
  <si>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</si>
  <si>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</si>
  <si>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</si>
  <si>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</si>
  <si>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</si>
  <si>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</si>
  <si>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</si>
  <si>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</si>
  <si>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</si>
  <si>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</si>
  <si>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</si>
  <si>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</si>
  <si>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</si>
  <si>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</si>
  <si>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</si>
  <si>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</si>
  <si>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</si>
  <si>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</si>
  <si>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</si>
  <si>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</si>
  <si>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</si>
  <si>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</si>
  <si>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</si>
  <si>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</si>
  <si>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</si>
  <si>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</si>
  <si>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</si>
  <si>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</si>
  <si>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</si>
  <si>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</si>
  <si>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</si>
  <si>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</si>
  <si>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</si>
  <si>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</si>
  <si>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</si>
  <si>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</si>
  <si>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</si>
  <si>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</si>
  <si>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</si>
  <si>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</si>
  <si>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</si>
  <si>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</si>
  <si>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</si>
  <si>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</si>
  <si>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</si>
  <si>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</si>
  <si>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</si>
  <si>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</si>
  <si>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</si>
  <si>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</si>
  <si>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</si>
  <si>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</si>
  <si>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</si>
  <si>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</si>
  <si>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</si>
  <si>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</si>
  <si>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</si>
  <si>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</si>
  <si>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</si>
  <si>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</si>
  <si>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</si>
  <si>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</si>
  <si>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</si>
  <si>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</si>
  <si>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</si>
  <si>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</si>
  <si>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</si>
  <si>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</si>
  <si>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</si>
  <si>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</si>
  <si>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</si>
  <si>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</si>
  <si>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</si>
  <si>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</si>
  <si>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</si>
  <si>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</si>
  <si>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</si>
  <si>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</si>
  <si>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</si>
  <si>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</si>
  <si>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</si>
  <si>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</si>
  <si>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</si>
  <si>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</si>
  <si>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</si>
  <si>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</si>
  <si>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</si>
  <si>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</si>
  <si>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</si>
  <si>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</si>
  <si>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</si>
  <si>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</si>
  <si>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</si>
  <si>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</si>
  <si>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</si>
  <si>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</si>
  <si>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</si>
  <si>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</si>
  <si>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</si>
  <si>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</si>
  <si>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</si>
  <si>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</si>
  <si>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</si>
  <si>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</si>
  <si>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</si>
  <si>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</si>
  <si>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</si>
  <si>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</si>
  <si>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</si>
  <si>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</si>
  <si>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</si>
  <si>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</si>
  <si>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</si>
  <si>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</si>
  <si>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</si>
  <si>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</si>
  <si>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</si>
  <si>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</si>
  <si>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</si>
  <si>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</si>
  <si>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</si>
  <si>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</si>
  <si>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</si>
  <si>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</si>
  <si>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</si>
  <si>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</si>
  <si>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</si>
  <si>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</si>
  <si>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</si>
  <si>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</si>
  <si>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</si>
  <si>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</si>
  <si>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</si>
  <si>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</si>
  <si>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</si>
  <si>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</si>
  <si>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</si>
  <si>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</si>
  <si>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</si>
  <si>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</si>
  <si>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</si>
  <si>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</si>
  <si>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</si>
  <si>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</si>
  <si>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</si>
  <si>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</si>
  <si>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</si>
  <si>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</si>
  <si>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</si>
  <si>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</si>
  <si>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</si>
  <si>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</si>
  <si>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</si>
  <si>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</si>
  <si>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</si>
  <si>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</si>
  <si>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</si>
  <si>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</si>
  <si>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</si>
  <si>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</si>
  <si>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</si>
  <si>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</si>
  <si>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</si>
  <si>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</si>
  <si>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</si>
  <si>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</si>
  <si>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</si>
  <si>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</si>
  <si>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</si>
  <si>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</si>
  <si>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</si>
  <si>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</si>
  <si>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</si>
  <si>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</si>
  <si>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</si>
  <si>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</si>
  <si>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</si>
  <si>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</si>
  <si>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</si>
  <si>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</si>
  <si>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</si>
  <si>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</si>
  <si>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</si>
  <si>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</si>
  <si>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</si>
  <si>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</si>
  <si>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</si>
  <si>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</si>
  <si>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</si>
  <si>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</si>
  <si>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</si>
  <si>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</si>
  <si>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</si>
  <si>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</si>
  <si>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</si>
  <si>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</si>
  <si>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</si>
  <si>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</si>
  <si>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</si>
  <si>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</si>
  <si>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</si>
  <si>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</si>
  <si>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</si>
  <si>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</si>
  <si>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</si>
  <si>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</si>
  <si>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</si>
  <si>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</si>
  <si>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</si>
  <si>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</si>
  <si>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</si>
  <si>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</si>
  <si>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</si>
  <si>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</si>
  <si>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</si>
  <si>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</si>
  <si>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</si>
  <si>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</si>
  <si>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</si>
  <si>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</si>
  <si>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</si>
  <si>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</si>
  <si>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</si>
  <si>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</si>
  <si>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</si>
  <si>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</si>
  <si>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</si>
  <si>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</si>
  <si>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</si>
  <si>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</si>
  <si>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</si>
  <si>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</si>
  <si>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</si>
  <si>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</si>
  <si>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</si>
  <si>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</si>
  <si>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</si>
  <si>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</si>
  <si>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</si>
  <si>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</si>
  <si>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</si>
  <si>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</si>
  <si>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</si>
  <si>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</si>
  <si>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</si>
  <si>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</si>
  <si>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</si>
  <si>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</si>
  <si>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</si>
  <si>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</si>
  <si>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</si>
  <si>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</si>
  <si>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</si>
  <si>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</si>
  <si>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</si>
  <si>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</si>
  <si>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</si>
  <si>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</si>
  <si>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</si>
  <si>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</si>
  <si>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</si>
  <si>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</si>
  <si>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</si>
  <si>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</si>
  <si>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</si>
  <si>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</si>
  <si>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</si>
  <si>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</si>
  <si>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</si>
  <si>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</si>
  <si>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</si>
  <si>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</si>
  <si>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</si>
  <si>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</si>
  <si>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</si>
  <si>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</si>
  <si>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</si>
  <si>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</si>
  <si>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</si>
  <si>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</si>
  <si>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</si>
  <si>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</si>
  <si>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</si>
  <si>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</si>
  <si>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</si>
  <si>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</si>
  <si>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</si>
  <si>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</si>
  <si>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</si>
  <si>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</si>
  <si>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</si>
  <si>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</si>
  <si>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</si>
  <si>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</si>
  <si>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</si>
  <si>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</si>
  <si>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</si>
  <si>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</si>
  <si>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</si>
  <si>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</si>
  <si>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</si>
  <si>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</si>
  <si>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</si>
  <si>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</si>
  <si>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</si>
  <si>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</si>
  <si>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</si>
  <si>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</si>
  <si>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</si>
  <si>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</si>
  <si>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</si>
  <si>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</si>
  <si>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</si>
  <si>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</si>
  <si>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</si>
  <si>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</si>
  <si>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</si>
  <si>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</si>
  <si>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</si>
  <si>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</si>
  <si>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</si>
  <si>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</si>
  <si>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</si>
  <si>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</si>
  <si>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</si>
  <si>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</si>
  <si>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</si>
  <si>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</si>
  <si>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</si>
  <si>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</si>
  <si>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</si>
  <si>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</si>
  <si>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</si>
  <si>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</si>
  <si>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</si>
  <si>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</si>
  <si>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</si>
  <si>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</si>
  <si>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</si>
  <si>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</si>
  <si>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</si>
  <si>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</si>
  <si>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</si>
  <si>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</si>
  <si>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</si>
  <si>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</si>
  <si>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</si>
  <si>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</si>
  <si>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</si>
  <si>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</si>
  <si>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</si>
  <si>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</si>
  <si>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</si>
  <si>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</si>
  <si>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</si>
  <si>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</si>
  <si>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</si>
  <si>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</si>
  <si>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</si>
  <si>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</si>
  <si>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</si>
  <si>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</si>
  <si>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</si>
  <si>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</si>
  <si>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</si>
  <si>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</si>
  <si>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</si>
  <si>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</si>
  <si>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</si>
  <si>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</si>
  <si>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</si>
  <si>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</si>
  <si>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</si>
  <si>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</si>
  <si>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</si>
  <si>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</si>
  <si>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</si>
  <si>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</si>
  <si>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</si>
  <si>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</si>
  <si>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</si>
  <si>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</si>
  <si>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</si>
  <si>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</si>
  <si>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</si>
  <si>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</si>
  <si>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</si>
  <si>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</si>
  <si>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</si>
  <si>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</si>
  <si>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</si>
  <si>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</si>
  <si>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</si>
  <si>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</si>
  <si>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</si>
  <si>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</si>
  <si>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</si>
  <si>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</si>
  <si>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</si>
  <si>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</si>
  <si>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</si>
  <si>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</si>
  <si>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</si>
  <si>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</si>
  <si>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</si>
  <si>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</si>
  <si>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</si>
  <si>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</si>
  <si>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</si>
  <si>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</si>
  <si>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</si>
  <si>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</si>
  <si>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</si>
  <si>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</si>
  <si>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</si>
  <si>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</si>
  <si>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</si>
  <si>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</si>
  <si>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</si>
  <si>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</si>
  <si>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</si>
  <si>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</si>
  <si>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</si>
  <si>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</si>
  <si>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</si>
  <si>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</si>
  <si>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</si>
  <si>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</si>
  <si>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</si>
  <si>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</si>
  <si>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</si>
  <si>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</si>
  <si>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</si>
  <si>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</si>
  <si>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</si>
  <si>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</si>
  <si>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</si>
  <si>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</si>
  <si>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</si>
  <si>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</si>
  <si>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</si>
  <si>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</si>
  <si>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</si>
  <si>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</si>
  <si>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</si>
  <si>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</si>
  <si>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</si>
  <si>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</si>
  <si>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</si>
  <si>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</si>
  <si>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</si>
  <si>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</si>
  <si>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</si>
  <si>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</si>
  <si>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</si>
  <si>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</si>
  <si>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</si>
  <si>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</si>
  <si>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</si>
  <si>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</si>
  <si>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</si>
  <si>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</si>
  <si>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</si>
  <si>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</si>
  <si>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</si>
  <si>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</si>
  <si>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</si>
  <si>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</si>
  <si>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</si>
  <si>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</si>
  <si>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</si>
  <si>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</si>
  <si>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</si>
  <si>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</si>
  <si>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</si>
  <si>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</si>
  <si>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</si>
  <si>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</si>
  <si>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</si>
  <si>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</si>
  <si>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</si>
  <si>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</si>
  <si>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</si>
  <si>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</si>
  <si>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</si>
  <si>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</si>
  <si>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</si>
  <si>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</si>
  <si>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</si>
  <si>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</si>
  <si>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</si>
  <si>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</si>
  <si>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</si>
  <si>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</si>
  <si>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</si>
  <si>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</si>
  <si>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</si>
  <si>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</si>
  <si>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</si>
  <si>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</si>
  <si>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</si>
  <si>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</si>
  <si>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</si>
  <si>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</si>
  <si>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</si>
  <si>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</si>
  <si>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</si>
  <si>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</si>
  <si>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</si>
  <si>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</si>
  <si>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</si>
  <si>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</si>
  <si>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</si>
  <si>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</si>
  <si>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</si>
  <si>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</si>
  <si>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</si>
  <si>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</si>
  <si>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</si>
  <si>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</si>
  <si>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</si>
  <si>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</si>
  <si>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</si>
  <si>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</si>
  <si>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</si>
  <si>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</si>
  <si>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</si>
  <si>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</si>
  <si>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</si>
  <si>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</si>
  <si>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</si>
  <si>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</si>
  <si>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</si>
  <si>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</si>
  <si>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</si>
  <si>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</si>
  <si>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</si>
  <si>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</si>
  <si>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</si>
  <si>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</si>
  <si>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</si>
  <si>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</si>
  <si>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</si>
  <si>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</si>
  <si>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</si>
  <si>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</si>
  <si>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</si>
  <si>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</si>
  <si>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</si>
  <si>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</si>
  <si>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</si>
  <si>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</si>
  <si>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</si>
  <si>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</si>
  <si>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</si>
  <si>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</si>
  <si>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</si>
  <si>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</si>
  <si>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</si>
  <si>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</si>
  <si>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</si>
  <si>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</si>
  <si>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</si>
  <si>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</si>
  <si>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</si>
  <si>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</si>
  <si>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</si>
  <si>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</si>
  <si>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</si>
  <si>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</si>
  <si>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</si>
  <si>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</si>
  <si>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</si>
  <si>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</si>
  <si>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</si>
  <si>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</si>
  <si>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</si>
  <si>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</si>
  <si>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</si>
  <si>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</si>
  <si>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</si>
  <si>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</si>
  <si>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</si>
  <si>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</si>
  <si>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</si>
  <si>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</si>
  <si>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</si>
  <si>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</si>
  <si>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</si>
  <si>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</si>
  <si>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</si>
  <si>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</si>
  <si>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</si>
  <si>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</si>
  <si>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</si>
  <si>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</si>
  <si>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</si>
  <si>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</si>
  <si>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</si>
  <si>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</si>
  <si>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</si>
  <si>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</si>
  <si>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</si>
  <si>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</si>
  <si>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</si>
  <si>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</si>
  <si>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</si>
  <si>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</si>
  <si>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</si>
  <si>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</si>
  <si>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</si>
  <si>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</si>
  <si>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</si>
  <si>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</si>
  <si>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</si>
  <si>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</si>
  <si>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</si>
  <si>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</si>
  <si>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</si>
  <si>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</si>
  <si>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</si>
  <si>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</si>
  <si>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</si>
  <si>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</si>
  <si>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</si>
  <si>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</si>
  <si>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</si>
  <si>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</si>
  <si>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</si>
  <si>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</si>
  <si>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</si>
  <si>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</si>
  <si>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</si>
  <si>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</si>
  <si>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</si>
  <si>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</si>
  <si>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</si>
  <si>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</si>
  <si>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</si>
  <si>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</si>
  <si>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</si>
  <si>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</si>
  <si>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</si>
  <si>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</si>
  <si>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</si>
  <si>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</si>
  <si>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</si>
  <si>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</si>
  <si>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</si>
  <si>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</si>
  <si>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</si>
  <si>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</si>
  <si>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</si>
  <si>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</si>
  <si>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</si>
  <si>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</si>
  <si>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</si>
  <si>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</si>
  <si>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</si>
  <si>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</si>
  <si>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</si>
  <si>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</si>
  <si>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</si>
  <si>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</si>
  <si>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</si>
  <si>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</si>
  <si>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</si>
  <si>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</si>
  <si>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</si>
  <si>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</si>
  <si>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</si>
  <si>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</si>
  <si>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</si>
  <si>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</si>
  <si>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</si>
  <si>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</si>
  <si>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</si>
  <si>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</si>
  <si>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</si>
  <si>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</si>
  <si>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</si>
  <si>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</si>
  <si>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</si>
  <si>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</si>
  <si>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</si>
  <si>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</si>
  <si>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</si>
  <si>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</si>
  <si>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</si>
  <si>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</si>
  <si>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</si>
  <si>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</si>
  <si>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</si>
  <si>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</si>
  <si>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</si>
  <si>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</si>
  <si>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</si>
  <si>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</si>
  <si>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</si>
  <si>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</si>
  <si>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</si>
  <si>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</si>
  <si>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</si>
  <si>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</si>
  <si>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</si>
  <si>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</si>
  <si>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</si>
  <si>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</si>
  <si>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</si>
  <si>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</si>
  <si>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</si>
  <si>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</si>
  <si>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</si>
  <si>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</si>
  <si>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</si>
  <si>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</si>
  <si>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</si>
  <si>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</si>
  <si>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</si>
  <si>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</si>
  <si>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</si>
  <si>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</si>
  <si>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</si>
  <si>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</si>
  <si>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</si>
  <si>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</si>
  <si>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</si>
  <si>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</si>
  <si>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</si>
  <si>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</si>
  <si>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</si>
  <si>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</si>
  <si>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</si>
  <si>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</si>
  <si>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</si>
  <si>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</si>
  <si>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</si>
  <si>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</si>
  <si>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</si>
  <si>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</si>
  <si>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</si>
  <si>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</si>
  <si>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</si>
  <si>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</si>
  <si>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</si>
  <si>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</si>
  <si>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</si>
  <si>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</si>
  <si>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</si>
  <si>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</si>
  <si>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</si>
  <si>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</si>
  <si>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</si>
  <si>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</si>
  <si>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</si>
  <si>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</si>
  <si>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</si>
  <si>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</si>
  <si>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</si>
  <si>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</si>
  <si>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</si>
  <si>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</si>
  <si>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</si>
  <si>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</si>
  <si>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</si>
  <si>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</si>
  <si>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</si>
  <si>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</si>
  <si>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</si>
  <si>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</si>
  <si>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</si>
  <si>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</si>
  <si>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</si>
  <si>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</si>
  <si>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</si>
  <si>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</si>
  <si>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</si>
  <si>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</si>
  <si>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</si>
  <si>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</si>
  <si>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</si>
  <si>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</si>
  <si>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</si>
  <si>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</si>
  <si>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</si>
  <si>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</si>
  <si>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</si>
  <si>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</si>
  <si>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</si>
  <si>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</si>
  <si>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</si>
  <si>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</si>
  <si>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</si>
  <si>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</si>
  <si>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</si>
  <si>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</si>
  <si>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</si>
  <si>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</si>
  <si>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</si>
  <si>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</si>
  <si>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</si>
  <si>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</si>
  <si>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</si>
  <si>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</si>
  <si>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</si>
  <si>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</si>
  <si>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</si>
  <si>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</si>
  <si>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</si>
  <si>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</si>
  <si>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</si>
  <si>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</si>
  <si>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</si>
  <si>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</si>
  <si>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</si>
  <si>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</si>
  <si>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</si>
  <si>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</si>
  <si>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</si>
  <si>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</si>
  <si>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</si>
  <si>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</si>
  <si>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</si>
  <si>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</si>
  <si>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</si>
  <si>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</si>
  <si>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</si>
  <si>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</si>
  <si>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</si>
  <si>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</si>
  <si>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</si>
  <si>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</si>
  <si>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</si>
  <si>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</si>
  <si>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</si>
  <si>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</si>
  <si>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</si>
  <si>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</si>
  <si>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</si>
  <si>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</si>
  <si>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</si>
  <si>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</si>
  <si>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</si>
  <si>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</si>
  <si>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</si>
  <si>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</si>
  <si>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</si>
  <si>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</si>
  <si>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</si>
  <si>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</si>
  <si>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</si>
  <si>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</si>
  <si>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</si>
  <si>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</si>
  <si>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</si>
  <si>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</si>
  <si>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</si>
  <si>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</si>
  <si>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</si>
  <si>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</si>
  <si>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</si>
  <si>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</si>
  <si>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</si>
  <si>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</si>
  <si>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</si>
  <si>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</si>
  <si>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</si>
  <si>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</si>
  <si>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</si>
  <si>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</si>
  <si>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</si>
  <si>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</si>
  <si>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</si>
  <si>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</si>
  <si>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</si>
  <si>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</si>
  <si>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</si>
  <si>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</si>
  <si>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</si>
  <si>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</si>
  <si>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</si>
  <si>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</si>
  <si>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</si>
  <si>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</si>
  <si>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</si>
  <si>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</si>
  <si>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</si>
  <si>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</si>
  <si>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</si>
  <si>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</si>
  <si>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</si>
  <si>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</si>
  <si>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</si>
  <si>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</si>
  <si>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</si>
  <si>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</si>
  <si>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</si>
  <si>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</si>
  <si>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</si>
  <si>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</si>
  <si>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</si>
  <si>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</si>
  <si>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</si>
  <si>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</si>
  <si>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</si>
  <si>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</si>
  <si>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</si>
  <si>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</si>
  <si>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</si>
  <si>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</si>
  <si>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</si>
  <si>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</si>
  <si>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</si>
  <si>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</si>
  <si>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</si>
  <si>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</si>
  <si>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</si>
  <si>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</si>
  <si>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</si>
  <si>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</si>
  <si>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</si>
  <si>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</si>
  <si>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</si>
  <si>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</si>
  <si>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</si>
  <si>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</si>
  <si>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</si>
  <si>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</si>
  <si>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</si>
  <si>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</si>
  <si>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</si>
  <si>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</si>
  <si>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</si>
  <si>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</si>
  <si>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</si>
  <si>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</si>
  <si>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</si>
  <si>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</si>
  <si>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</si>
  <si>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</si>
  <si>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</si>
  <si>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</si>
  <si>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</si>
  <si>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</si>
  <si>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</si>
  <si>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</si>
  <si>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</si>
  <si>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</si>
  <si>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</si>
  <si>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</si>
  <si>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</si>
  <si>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</si>
  <si>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</si>
  <si>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</si>
  <si>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</si>
  <si>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</si>
  <si>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</si>
  <si>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</si>
  <si>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</si>
  <si>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</si>
  <si>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</si>
  <si>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</si>
  <si>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</si>
  <si>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</si>
  <si>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</si>
  <si>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</si>
  <si>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</si>
  <si>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</si>
  <si>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</si>
  <si>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</si>
  <si>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</si>
  <si>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</si>
  <si>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</si>
  <si>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</si>
  <si>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</si>
  <si>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</si>
  <si>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</si>
  <si>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</si>
  <si>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</si>
  <si>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</si>
  <si>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</si>
  <si>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</si>
  <si>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</si>
  <si>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</si>
  <si>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</si>
  <si>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</si>
  <si>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</si>
  <si>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</si>
  <si>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</si>
  <si>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</si>
  <si>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</si>
  <si>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</si>
  <si>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</si>
  <si>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</si>
  <si>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</si>
  <si>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</si>
  <si>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</si>
  <si>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</si>
  <si>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</si>
  <si>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</si>
  <si>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</si>
  <si>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</si>
  <si>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</si>
  <si>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</si>
  <si>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</si>
  <si>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</si>
  <si>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</si>
  <si>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</si>
  <si>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</si>
  <si>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</si>
  <si>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</si>
  <si>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</si>
  <si>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</si>
  <si>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</si>
  <si>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</si>
  <si>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</si>
  <si>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</si>
  <si>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</si>
  <si>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</si>
  <si>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</si>
  <si>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</si>
  <si>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</si>
  <si>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</si>
  <si>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</si>
  <si>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</si>
  <si>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</si>
  <si>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</si>
  <si>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</si>
  <si>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</si>
  <si>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</si>
  <si>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</si>
  <si>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</si>
  <si>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</si>
  <si>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</si>
  <si>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</si>
  <si>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</si>
  <si>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</si>
  <si>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</si>
  <si>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</si>
  <si>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</si>
  <si>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</si>
  <si>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</si>
  <si>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</si>
  <si>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</si>
  <si>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</si>
  <si>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</si>
  <si>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</si>
  <si>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</si>
  <si>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</si>
  <si>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</si>
  <si>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</si>
  <si>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</si>
  <si>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</si>
  <si>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</si>
  <si>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</si>
  <si>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</si>
  <si>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</si>
  <si>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</si>
  <si>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</si>
  <si>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</si>
  <si>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</si>
  <si>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</si>
  <si>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</si>
  <si>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</si>
  <si>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</si>
  <si>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</si>
  <si>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</si>
  <si>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</si>
  <si>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</si>
  <si>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</si>
  <si>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</si>
  <si>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</si>
  <si>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</si>
  <si>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</si>
  <si>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</si>
  <si>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</si>
  <si>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</si>
  <si>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</si>
  <si>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</si>
  <si>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</si>
  <si>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</si>
  <si>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</si>
  <si>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</si>
  <si>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</si>
  <si>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</si>
  <si>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</si>
  <si>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</si>
  <si>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</si>
  <si>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</si>
  <si>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</si>
  <si>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</si>
  <si>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</si>
  <si>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</si>
  <si>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</si>
  <si>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</si>
  <si>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</si>
  <si>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</si>
  <si>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</si>
  <si>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</si>
  <si>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</si>
  <si>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</si>
  <si>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</si>
  <si>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</si>
  <si>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</si>
  <si>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</si>
  <si>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</si>
  <si>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</si>
  <si>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</si>
  <si>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</si>
  <si>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</si>
  <si>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</si>
  <si>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</si>
  <si>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</si>
  <si>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</si>
  <si>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</si>
  <si>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</si>
  <si>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</si>
  <si>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</si>
  <si>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</si>
  <si>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</si>
  <si>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</si>
  <si>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</si>
  <si>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</si>
  <si>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</si>
  <si>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</si>
  <si>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</si>
  <si>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</si>
  <si>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</si>
  <si>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</si>
  <si>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</si>
  <si>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</si>
  <si>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</si>
  <si>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</si>
  <si>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</si>
  <si>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</si>
  <si>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</si>
  <si>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</si>
  <si>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</si>
  <si>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</si>
  <si>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</si>
  <si>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</si>
  <si>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</si>
  <si>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</si>
  <si>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</si>
  <si>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</si>
  <si>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</si>
  <si>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</si>
  <si>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</si>
  <si>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</si>
  <si>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</si>
  <si>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</si>
  <si>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</si>
  <si>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</si>
  <si>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</si>
  <si>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</si>
  <si>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</si>
  <si>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</si>
  <si>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</si>
  <si>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</si>
  <si>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</si>
  <si>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</si>
  <si>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</si>
  <si>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</si>
  <si>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</si>
  <si>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</si>
  <si>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</si>
  <si>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</si>
  <si>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</si>
  <si>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</si>
  <si>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</si>
  <si>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</si>
  <si>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</si>
  <si>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</si>
  <si>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</si>
  <si>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</si>
  <si>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</si>
  <si>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</si>
  <si>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</si>
  <si>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</si>
  <si>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</si>
  <si>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</si>
  <si>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</si>
  <si>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</si>
  <si>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</si>
  <si>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</si>
  <si>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</si>
  <si>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</si>
  <si>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</si>
  <si>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</si>
  <si>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</si>
  <si>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</si>
  <si>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</si>
  <si>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</si>
  <si>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</si>
  <si>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</si>
  <si>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</si>
  <si>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</si>
  <si>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</si>
  <si>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</si>
  <si>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</si>
  <si>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</si>
  <si>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</si>
  <si>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</si>
  <si>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</si>
  <si>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</si>
  <si>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</si>
  <si>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</si>
  <si>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</si>
  <si>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</si>
  <si>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</si>
  <si>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</si>
  <si>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</si>
  <si>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</si>
  <si>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</si>
  <si>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</si>
  <si>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</si>
  <si>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</si>
  <si>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</si>
  <si>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</si>
  <si>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</si>
  <si>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</si>
  <si>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</si>
  <si>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</si>
  <si>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</si>
  <si>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</si>
  <si>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</si>
  <si>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</si>
  <si>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</si>
  <si>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</si>
  <si>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</si>
  <si>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</si>
  <si>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</si>
  <si>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</si>
  <si>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</si>
  <si>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</si>
  <si>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</si>
  <si>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</si>
  <si>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</si>
  <si>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</si>
  <si>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</si>
  <si>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</si>
  <si>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</si>
  <si>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</si>
  <si>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</si>
  <si>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</si>
  <si>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</si>
  <si>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</si>
  <si>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</si>
  <si>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</si>
  <si>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</si>
  <si>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</si>
  <si>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</si>
  <si>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</si>
  <si>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</si>
  <si>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</si>
  <si>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</si>
  <si>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</si>
  <si>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</si>
  <si>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</si>
  <si>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</si>
  <si>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</si>
  <si>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</si>
  <si>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</si>
  <si>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</si>
  <si>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</si>
  <si>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</si>
  <si>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</si>
  <si>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</si>
  <si>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</si>
  <si>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</si>
  <si>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</si>
  <si>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</si>
  <si>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</si>
  <si>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</si>
  <si>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</si>
  <si>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</si>
  <si>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</si>
  <si>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</si>
  <si>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</si>
  <si>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</si>
  <si>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</si>
  <si>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</si>
  <si>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</si>
  <si>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</si>
  <si>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</si>
  <si>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</si>
  <si>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</si>
  <si>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</si>
  <si>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</si>
  <si>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</si>
  <si>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</si>
  <si>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</si>
  <si>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</si>
  <si>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</si>
  <si>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</si>
  <si>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</si>
  <si>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</si>
  <si>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</si>
  <si>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</si>
  <si>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</si>
  <si>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</si>
  <si>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</si>
  <si>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</si>
  <si>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</si>
  <si>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</si>
  <si>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</si>
  <si>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</si>
  <si>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</si>
  <si>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</si>
  <si>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</si>
  <si>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</si>
  <si>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</si>
  <si>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</si>
  <si>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</si>
  <si>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</si>
  <si>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</si>
  <si>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</si>
  <si>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</si>
  <si>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</si>
  <si>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</si>
  <si>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</si>
  <si>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</si>
  <si>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</si>
  <si>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</si>
  <si>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</si>
  <si>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</si>
  <si>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</si>
  <si>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</si>
  <si>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</si>
  <si>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</si>
  <si>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</si>
  <si>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</si>
  <si>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</si>
  <si>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</si>
  <si>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</si>
  <si>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</si>
  <si>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</si>
  <si>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</si>
  <si>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</si>
  <si>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</si>
  <si>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</si>
  <si>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</si>
  <si>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</si>
  <si>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</si>
  <si>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</si>
  <si>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</si>
  <si>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</si>
  <si>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</si>
  <si>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</si>
  <si>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</si>
  <si>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</si>
  <si>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</si>
  <si>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</si>
  <si>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</si>
  <si>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</si>
  <si>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</si>
  <si>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</si>
  <si>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</si>
  <si>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</si>
  <si>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</si>
  <si>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</si>
  <si>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</si>
  <si>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</si>
  <si>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</si>
  <si>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</si>
  <si>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</si>
  <si>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</si>
  <si>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</si>
  <si>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</si>
  <si>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</si>
  <si>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</si>
  <si>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</si>
  <si>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</si>
  <si>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</si>
  <si>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</si>
  <si>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</si>
  <si>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</si>
  <si>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</si>
  <si>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</si>
  <si>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</si>
  <si>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</si>
  <si>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</si>
  <si>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</si>
  <si>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</si>
  <si>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</si>
  <si>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</si>
  <si>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</si>
  <si>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</si>
  <si>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</si>
  <si>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</si>
  <si>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</si>
  <si>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</si>
  <si>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</si>
  <si>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</si>
  <si>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</si>
  <si>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</si>
  <si>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</si>
  <si>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</si>
  <si>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</si>
  <si>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</si>
  <si>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</si>
  <si>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</si>
  <si>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</si>
  <si>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</si>
  <si>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</si>
  <si>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</si>
  <si>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</si>
  <si>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</si>
  <si>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</si>
  <si>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</si>
  <si>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</si>
  <si>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</si>
  <si>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</si>
  <si>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</si>
  <si>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</si>
  <si>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</si>
  <si>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</si>
  <si>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</si>
  <si>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</si>
  <si>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</si>
  <si>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</si>
  <si>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</si>
  <si>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</si>
  <si>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</si>
  <si>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</si>
  <si>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</si>
  <si>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</si>
  <si>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</si>
  <si>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</si>
  <si>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</si>
  <si>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</si>
  <si>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</si>
  <si>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</si>
  <si>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</si>
  <si>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</si>
  <si>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</si>
  <si>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</si>
  <si>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</si>
  <si>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</si>
  <si>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</si>
  <si>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</si>
  <si>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</si>
  <si>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</si>
  <si>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</si>
  <si>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</si>
  <si>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</si>
  <si>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</si>
  <si>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</si>
  <si>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</si>
  <si>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</si>
  <si>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</si>
  <si>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</si>
  <si>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</si>
  <si>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</si>
  <si>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</si>
  <si>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</si>
  <si>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</si>
  <si>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</si>
  <si>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</si>
  <si>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</si>
  <si>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</si>
  <si>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</si>
  <si>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</si>
  <si>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</si>
  <si>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</si>
  <si>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</si>
  <si>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</si>
  <si>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</si>
  <si>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</si>
  <si>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</si>
  <si>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</si>
  <si>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</si>
  <si>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</si>
  <si>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</si>
  <si>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</si>
  <si>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</si>
  <si>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</si>
  <si>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</si>
  <si>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</si>
  <si>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</si>
  <si>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</si>
  <si>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</si>
  <si>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</si>
  <si>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</si>
  <si>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</si>
  <si>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</si>
  <si>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</si>
  <si>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</si>
  <si>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</si>
  <si>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</si>
  <si>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</si>
  <si>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</si>
  <si>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</si>
  <si>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</si>
  <si>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</si>
  <si>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</si>
  <si>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</si>
  <si>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</si>
  <si>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</si>
  <si>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</si>
  <si>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</si>
  <si>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</si>
  <si>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</si>
  <si>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</si>
  <si>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</si>
  <si>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</si>
  <si>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</si>
  <si>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</si>
  <si>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</si>
  <si>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</si>
  <si>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</si>
  <si>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</si>
  <si>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</si>
  <si>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</si>
  <si>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</si>
  <si>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</si>
  <si>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</si>
  <si>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</si>
  <si>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</si>
  <si>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</si>
  <si>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</si>
  <si>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</si>
  <si>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</si>
  <si>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</si>
  <si>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</si>
  <si>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</si>
  <si>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</si>
  <si>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</si>
  <si>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</si>
  <si>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</si>
  <si>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</si>
  <si>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</si>
  <si>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</si>
  <si>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</si>
  <si>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</si>
  <si>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</si>
  <si>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</si>
  <si>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</si>
  <si>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</si>
  <si>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</si>
  <si>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</si>
  <si>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</si>
  <si>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</si>
  <si>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</si>
  <si>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</si>
  <si>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</si>
  <si>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</si>
  <si>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</si>
  <si>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</si>
  <si>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</si>
  <si>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</si>
  <si>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</si>
  <si>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</si>
  <si>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</si>
  <si>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</si>
  <si>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</si>
  <si>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</si>
  <si>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</si>
  <si>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</si>
  <si>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</si>
  <si>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</si>
  <si>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</si>
  <si>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</si>
  <si>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</si>
  <si>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</si>
  <si>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</si>
  <si>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</si>
  <si>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</si>
  <si>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</si>
  <si>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</si>
  <si>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</si>
  <si>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</si>
  <si>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</si>
  <si>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</si>
  <si>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</si>
  <si>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</si>
  <si>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</si>
  <si>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</si>
  <si>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</si>
  <si>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</si>
  <si>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</si>
  <si>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</si>
  <si>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</si>
  <si>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</si>
  <si>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</si>
  <si>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</si>
  <si>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</si>
  <si>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</si>
  <si>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</si>
  <si>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</si>
  <si>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</si>
  <si>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</si>
  <si>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</si>
  <si>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</si>
  <si>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</si>
  <si>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</si>
  <si>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</si>
  <si>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</si>
  <si>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</si>
  <si>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</si>
  <si>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</si>
  <si>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</si>
  <si>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</si>
  <si>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</si>
  <si>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</si>
  <si>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</si>
  <si>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</si>
  <si>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</si>
  <si>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</si>
  <si>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</si>
  <si>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</si>
  <si>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</si>
  <si>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</si>
  <si>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</si>
  <si>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</si>
  <si>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</si>
  <si>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</si>
  <si>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</si>
  <si>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</si>
  <si>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</si>
  <si>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</si>
  <si>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</si>
  <si>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</si>
  <si>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</si>
  <si>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</si>
  <si>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</si>
  <si>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</si>
  <si>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</si>
  <si>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</si>
  <si>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</si>
  <si>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</si>
  <si>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</si>
  <si>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</si>
  <si>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</si>
  <si>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</si>
  <si>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</si>
  <si>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</si>
  <si>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</si>
  <si>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</si>
  <si>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</si>
  <si>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</si>
  <si>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</si>
  <si>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</si>
  <si>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</si>
  <si>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</si>
  <si>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</si>
  <si>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</si>
  <si>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</si>
  <si>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</si>
  <si>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</si>
  <si>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</si>
  <si>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</si>
  <si>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</si>
  <si>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</si>
  <si>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</si>
  <si>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</si>
  <si>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</si>
  <si>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</si>
  <si>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</si>
  <si>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</si>
  <si>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</si>
  <si>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</si>
  <si>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</si>
  <si>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</si>
  <si>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</si>
  <si>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</si>
  <si>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</si>
  <si>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</si>
  <si>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</si>
  <si>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</si>
  <si>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</si>
  <si>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</si>
  <si>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</si>
  <si>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</si>
  <si>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</si>
  <si>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</si>
  <si>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</si>
  <si>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</si>
  <si>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</si>
  <si>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</si>
  <si>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</si>
  <si>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</si>
  <si>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</si>
  <si>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</si>
  <si>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</si>
  <si>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</si>
  <si>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</si>
  <si>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</si>
  <si>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</si>
  <si>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</si>
  <si>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</si>
  <si>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</si>
  <si>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</si>
  <si>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</si>
  <si>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</si>
  <si>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</si>
  <si>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</si>
  <si>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</si>
  <si>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</si>
  <si>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</si>
  <si>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</si>
  <si>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</si>
  <si>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</si>
  <si>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</si>
  <si>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</si>
  <si>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</si>
  <si>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</si>
  <si>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</si>
  <si>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</si>
  <si>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</si>
  <si>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</si>
  <si>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</si>
  <si>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</si>
  <si>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</si>
  <si>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</si>
  <si>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</si>
  <si>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</si>
  <si>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</si>
  <si>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</si>
  <si>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</si>
  <si>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</si>
  <si>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</si>
  <si>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</si>
  <si>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</si>
  <si>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</si>
  <si>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</si>
  <si>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</si>
  <si>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</si>
  <si>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</si>
  <si>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</si>
  <si>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</si>
  <si>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</si>
  <si>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</si>
  <si>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</si>
  <si>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</si>
  <si>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</si>
  <si>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</si>
  <si>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</si>
  <si>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</si>
  <si>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</si>
  <si>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</si>
  <si>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</si>
  <si>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</si>
  <si>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</si>
  <si>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</si>
  <si>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</si>
  <si>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</si>
  <si>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</si>
  <si>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</si>
  <si>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</si>
  <si>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</si>
  <si>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</si>
  <si>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</si>
  <si>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</si>
  <si>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</si>
  <si>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</si>
  <si>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</si>
  <si>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</si>
  <si>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</si>
  <si>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</si>
  <si>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</si>
  <si>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</si>
  <si>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</si>
  <si>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</si>
  <si>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</si>
  <si>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</si>
  <si>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</si>
  <si>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</si>
  <si>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</si>
  <si>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</si>
  <si>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</si>
  <si>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</si>
  <si>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</si>
  <si>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</si>
  <si>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</si>
  <si>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</si>
  <si>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</si>
  <si>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</si>
  <si>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</si>
  <si>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</si>
  <si>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</si>
  <si>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</si>
  <si>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</si>
  <si>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</si>
  <si>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</si>
  <si>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</si>
  <si>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</si>
  <si>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</si>
  <si>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</si>
  <si>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</si>
  <si>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</si>
  <si>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</si>
  <si>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</si>
  <si>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</si>
  <si>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</si>
  <si>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</si>
  <si>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</si>
  <si>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</si>
  <si>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</si>
  <si>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</si>
  <si>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</si>
  <si>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</si>
  <si>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</si>
  <si>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</si>
  <si>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</si>
  <si>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</si>
  <si>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</si>
  <si>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</si>
  <si>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</si>
  <si>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</si>
  <si>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</si>
  <si>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</si>
  <si>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</si>
  <si>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</si>
  <si>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</si>
  <si>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</si>
  <si>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</si>
  <si>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</si>
  <si>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</si>
  <si>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</si>
  <si>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</si>
  <si>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</si>
  <si>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</si>
  <si>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</si>
  <si>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</si>
  <si>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</si>
  <si>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</si>
  <si>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</si>
  <si>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</si>
  <si>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</si>
  <si>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</si>
  <si>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</si>
  <si>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</si>
  <si>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</si>
  <si>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</si>
  <si>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</si>
  <si>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</si>
  <si>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</si>
  <si>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</si>
  <si>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</si>
  <si>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</si>
  <si>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</si>
  <si>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</si>
  <si>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</si>
  <si>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</si>
  <si>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</si>
  <si>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</si>
  <si>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</si>
  <si>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</si>
  <si>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</si>
  <si>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</si>
  <si>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</si>
  <si>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</si>
  <si>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</si>
  <si>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</si>
  <si>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</si>
  <si>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</si>
  <si>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</si>
  <si>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</si>
  <si>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</si>
  <si>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</si>
  <si>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</si>
  <si>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</si>
  <si>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</si>
  <si>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</si>
  <si>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</si>
  <si>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</si>
  <si>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</si>
  <si>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</si>
  <si>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</si>
  <si>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</si>
  <si>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</si>
  <si>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</si>
  <si>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</si>
  <si>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</si>
  <si>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</si>
  <si>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</si>
  <si>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</si>
  <si>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</si>
  <si>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</si>
  <si>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</si>
  <si>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</si>
  <si>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</si>
  <si>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</si>
  <si>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</si>
  <si>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</si>
  <si>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</si>
  <si>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</si>
  <si>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</si>
  <si>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</si>
  <si>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</si>
  <si>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</si>
  <si>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</si>
  <si>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</si>
  <si>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</si>
  <si>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</si>
  <si>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</si>
  <si>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</si>
  <si>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</si>
  <si>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</si>
  <si>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</si>
  <si>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</si>
  <si>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</si>
  <si>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</si>
  <si>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</si>
  <si>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</si>
  <si>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</si>
  <si>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</si>
  <si>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</si>
  <si>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</si>
  <si>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</si>
  <si>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</si>
  <si>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</si>
  <si>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</si>
  <si>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</si>
  <si>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</si>
  <si>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</si>
  <si>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</si>
  <si>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</si>
  <si>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</si>
  <si>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</si>
  <si>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</si>
  <si>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</si>
  <si>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</si>
  <si>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</si>
  <si>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</si>
  <si>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</si>
  <si>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</si>
  <si>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</si>
  <si>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</si>
  <si>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</si>
  <si>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</si>
  <si>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</si>
  <si>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</si>
  <si>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</si>
  <si>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</si>
  <si>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</si>
  <si>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</si>
  <si>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</si>
  <si>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</si>
  <si>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</si>
  <si>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</si>
  <si>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</si>
  <si>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</si>
  <si>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</si>
  <si>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</si>
  <si>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</si>
  <si>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</si>
  <si>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</si>
  <si>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</si>
  <si>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</si>
  <si>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</si>
  <si>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</si>
  <si>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</si>
  <si>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</si>
  <si>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</si>
  <si>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</si>
  <si>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</si>
  <si>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</si>
  <si>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</si>
  <si>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</si>
  <si>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</si>
  <si>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</si>
  <si>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</si>
  <si>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</si>
  <si>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</si>
  <si>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</si>
  <si>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</si>
  <si>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</si>
  <si>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</si>
  <si>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</si>
  <si>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</si>
  <si>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</si>
  <si>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</si>
  <si>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</si>
  <si>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</si>
  <si>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</si>
  <si>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</si>
  <si>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</si>
  <si>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</si>
  <si>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</si>
  <si>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</si>
  <si>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</si>
  <si>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</si>
  <si>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</si>
  <si>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</si>
  <si>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</si>
  <si>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</si>
  <si>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</si>
  <si>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</si>
  <si>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</si>
  <si>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</si>
  <si>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</si>
  <si>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</si>
  <si>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</si>
  <si>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</si>
  <si>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</si>
  <si>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</si>
  <si>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</si>
  <si>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</si>
  <si>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</si>
  <si>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</si>
  <si>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</si>
  <si>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</si>
  <si>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</si>
  <si>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</si>
  <si>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</si>
  <si>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</si>
  <si>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</si>
  <si>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</si>
  <si>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</si>
  <si>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</si>
  <si>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</si>
  <si>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</si>
  <si>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</si>
  <si>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</si>
  <si>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</si>
  <si>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</si>
  <si>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</si>
  <si>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</si>
  <si>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</si>
  <si>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</si>
  <si>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</si>
  <si>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</si>
  <si>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</si>
  <si>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</si>
  <si>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</si>
  <si>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</si>
  <si>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</si>
  <si>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</si>
  <si>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</si>
  <si>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</si>
  <si>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</si>
  <si>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</si>
  <si>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</si>
  <si>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</si>
  <si>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</si>
  <si>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</si>
  <si>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</si>
  <si>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</si>
  <si>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</si>
  <si>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</si>
  <si>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</si>
  <si>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</si>
  <si>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</si>
  <si>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</si>
  <si>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</si>
  <si>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</si>
  <si>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</si>
  <si>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</si>
  <si>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</si>
  <si>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</si>
  <si>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</si>
  <si>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</si>
  <si>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</si>
  <si>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</si>
  <si>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</si>
  <si>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</si>
  <si>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</si>
  <si>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</si>
  <si>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</si>
  <si>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</si>
  <si>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</si>
  <si>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</si>
  <si>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</si>
  <si>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</si>
  <si>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</si>
  <si>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</si>
  <si>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</si>
  <si>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</si>
  <si>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</si>
  <si>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</si>
  <si>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</si>
  <si>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</si>
  <si>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</si>
  <si>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</si>
  <si>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</si>
  <si>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</si>
  <si>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</si>
  <si>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</si>
  <si>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</si>
  <si>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</si>
  <si>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</si>
  <si>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</si>
  <si>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</si>
  <si>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</si>
  <si>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</si>
  <si>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</si>
  <si>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</si>
  <si>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</si>
  <si>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</si>
  <si>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</si>
  <si>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</si>
  <si>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</si>
  <si>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</si>
  <si>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</si>
  <si>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</si>
  <si>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</si>
  <si>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</si>
  <si>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</si>
  <si>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</si>
  <si>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</si>
  <si>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</si>
  <si>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</si>
  <si>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</si>
  <si>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</si>
  <si>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</si>
  <si>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</si>
  <si>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</si>
  <si>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</si>
  <si>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</si>
  <si>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</si>
  <si>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</si>
  <si>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</si>
  <si>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</si>
  <si>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</si>
  <si>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</si>
  <si>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</si>
  <si>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</si>
  <si>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</si>
  <si>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</si>
  <si>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</si>
  <si>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</si>
  <si>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</si>
  <si>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</si>
  <si>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</si>
  <si>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</si>
  <si>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</si>
  <si>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</si>
  <si>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</si>
  <si>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</si>
  <si>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</si>
  <si>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</si>
  <si>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</si>
  <si>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</si>
  <si>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</si>
  <si>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</si>
  <si>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</si>
  <si>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</si>
  <si>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</si>
  <si>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</si>
  <si>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</si>
  <si>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</si>
  <si>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</si>
  <si>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</si>
  <si>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</si>
  <si>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</si>
  <si>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</si>
  <si>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</si>
  <si>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</si>
  <si>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</si>
  <si>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</si>
  <si>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</si>
  <si>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</si>
  <si>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</si>
  <si>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</si>
  <si>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</si>
  <si>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</si>
  <si>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</si>
  <si>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</si>
  <si>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</si>
  <si>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</si>
  <si>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</si>
  <si>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</si>
  <si>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</si>
  <si>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</si>
  <si>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</si>
  <si>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</si>
  <si>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</si>
  <si>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</si>
  <si>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</si>
  <si>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</si>
  <si>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</si>
  <si>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</si>
  <si>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</si>
  <si>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</si>
  <si>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</si>
  <si>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</si>
  <si>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</si>
  <si>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</si>
  <si>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</si>
  <si>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</si>
  <si>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</si>
  <si>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</si>
  <si>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</si>
  <si>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</si>
  <si>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</si>
  <si>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</si>
  <si>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</si>
  <si>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</si>
  <si>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</si>
  <si>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</si>
  <si>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</si>
  <si>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</si>
  <si>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</si>
  <si>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</si>
  <si>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</si>
  <si>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</si>
  <si>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</si>
  <si>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</si>
  <si>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</si>
  <si>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</si>
  <si>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</si>
  <si>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</si>
  <si>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</si>
  <si>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</si>
  <si>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</si>
  <si>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</si>
  <si>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</si>
  <si>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</si>
  <si>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</si>
  <si>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</si>
  <si>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</si>
  <si>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</si>
  <si>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</si>
  <si>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</si>
  <si>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</si>
  <si>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</si>
  <si>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</si>
  <si>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</si>
  <si>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</si>
  <si>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</si>
  <si>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</si>
  <si>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</si>
  <si>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</si>
  <si>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</si>
  <si>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</si>
  <si>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</si>
  <si>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</si>
  <si>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</si>
  <si>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</si>
  <si>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</si>
  <si>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</si>
  <si>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</si>
  <si>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</si>
  <si>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</si>
  <si>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</si>
  <si>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</si>
  <si>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</si>
  <si>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</si>
  <si>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</si>
  <si>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</si>
  <si>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</si>
  <si>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</si>
  <si>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</si>
  <si>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</si>
  <si>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</si>
  <si>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</si>
  <si>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</si>
  <si>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</si>
  <si>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</si>
  <si>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</si>
  <si>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</si>
  <si>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</si>
  <si>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</si>
  <si>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</si>
  <si>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</si>
  <si>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</si>
  <si>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</si>
  <si>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</si>
  <si>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</si>
  <si>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</si>
  <si>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</si>
  <si>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</si>
  <si>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</si>
  <si>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</si>
  <si>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</si>
  <si>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</si>
  <si>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</si>
  <si>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</si>
  <si>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</si>
  <si>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</si>
  <si>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</si>
  <si>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</si>
  <si>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</si>
  <si>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</si>
  <si>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</si>
  <si>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</si>
  <si>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</si>
  <si>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</si>
  <si>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</si>
  <si>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</si>
  <si>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</si>
  <si>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</si>
  <si>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</si>
  <si>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</si>
  <si>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</si>
  <si>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</si>
  <si>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</si>
  <si>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</si>
  <si>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</si>
  <si>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</si>
  <si>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</si>
  <si>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</si>
  <si>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</si>
  <si>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</si>
  <si>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</si>
  <si>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</si>
  <si>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</si>
  <si>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</si>
  <si>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</si>
  <si>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</si>
  <si>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</si>
  <si>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</si>
  <si>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</si>
  <si>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</si>
  <si>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</si>
  <si>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</si>
  <si>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</si>
  <si>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</si>
  <si>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</si>
  <si>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</si>
  <si>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</si>
  <si>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</si>
  <si>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</si>
  <si>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</si>
  <si>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</si>
  <si>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</si>
  <si>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</si>
  <si>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</si>
  <si>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</si>
  <si>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</si>
  <si>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</si>
  <si>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</si>
  <si>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</si>
  <si>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</si>
  <si>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</si>
  <si>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</si>
  <si>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</si>
  <si>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</si>
  <si>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</si>
  <si>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</si>
  <si>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</si>
  <si>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</si>
  <si>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</si>
  <si>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</si>
  <si>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</si>
  <si>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</si>
  <si>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</si>
  <si>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</si>
  <si>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</si>
  <si>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</si>
  <si>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</si>
  <si>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</si>
  <si>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</si>
  <si>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</si>
  <si>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</si>
  <si>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</si>
  <si>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</si>
  <si>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</si>
  <si>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</si>
  <si>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</si>
  <si>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</si>
  <si>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</si>
  <si>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</si>
  <si>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</si>
  <si>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</si>
  <si>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</si>
  <si>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</si>
  <si>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</si>
  <si>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</si>
  <si>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</si>
  <si>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</si>
  <si>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</si>
  <si>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</si>
  <si>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</si>
  <si>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</si>
  <si>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</si>
  <si>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</si>
  <si>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</si>
  <si>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</si>
  <si>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</si>
  <si>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</si>
  <si>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</si>
  <si>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</si>
  <si>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</si>
  <si>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</si>
  <si>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</si>
  <si>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</si>
  <si>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</si>
  <si>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</si>
  <si>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</si>
  <si>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</si>
  <si>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</si>
  <si>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</si>
  <si>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</si>
  <si>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</si>
  <si>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</si>
  <si>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</si>
  <si>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</si>
  <si>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</si>
  <si>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</si>
  <si>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</si>
  <si>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</si>
  <si>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</si>
  <si>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</si>
  <si>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</si>
  <si>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</si>
  <si>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</si>
  <si>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</si>
  <si>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</si>
  <si>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</si>
  <si>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</si>
  <si>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</si>
  <si>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</si>
  <si>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</si>
  <si>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</si>
  <si>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</si>
  <si>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</si>
  <si>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</si>
  <si>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</si>
  <si>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</si>
  <si>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</si>
  <si>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</si>
  <si>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</si>
  <si>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</si>
  <si>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</si>
  <si>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</si>
  <si>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</si>
  <si>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</si>
  <si>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</si>
  <si>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</si>
  <si>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</si>
  <si>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</si>
  <si>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</si>
  <si>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</si>
  <si>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</si>
  <si>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</si>
  <si>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</si>
  <si>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</si>
  <si>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</si>
  <si>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</si>
  <si>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</si>
  <si>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</si>
  <si>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</si>
  <si>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</si>
  <si>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</si>
  <si>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</si>
  <si>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</si>
  <si>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</si>
  <si>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</si>
  <si>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</si>
  <si>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</si>
  <si>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</si>
  <si>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</si>
  <si>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</si>
  <si>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</si>
  <si>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</si>
  <si>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</si>
  <si>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</si>
  <si>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</si>
  <si>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</si>
  <si>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</si>
  <si>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</si>
  <si>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</si>
  <si>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</si>
  <si>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</si>
  <si>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</si>
  <si>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</si>
  <si>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</si>
  <si>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</si>
  <si>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</si>
  <si>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</si>
  <si>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</si>
  <si>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</si>
  <si>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</si>
  <si>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</si>
  <si>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</si>
  <si>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</si>
  <si>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</si>
  <si>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</si>
  <si>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</si>
  <si>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</si>
  <si>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</si>
  <si>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</si>
  <si>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</si>
  <si>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</si>
  <si>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</si>
  <si>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</si>
  <si>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</si>
  <si>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</si>
  <si>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</si>
  <si>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</si>
  <si>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</si>
  <si>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</si>
  <si>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</si>
  <si>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</si>
  <si>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</si>
  <si>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</si>
  <si>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</si>
  <si>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</si>
  <si>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</si>
  <si>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</si>
  <si>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</si>
  <si>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</si>
  <si>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</si>
  <si>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</si>
  <si>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</si>
  <si>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</si>
  <si>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</si>
  <si>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</si>
  <si>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</si>
  <si>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</si>
  <si>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</si>
  <si>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</si>
  <si>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</si>
  <si>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</si>
  <si>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</si>
  <si>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</si>
  <si>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</si>
  <si>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</si>
  <si>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</si>
  <si>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</si>
  <si>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</si>
  <si>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</si>
  <si>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</si>
  <si>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</si>
  <si>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</si>
  <si>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</si>
  <si>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</si>
  <si>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</si>
  <si>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</si>
  <si>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</si>
  <si>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</si>
  <si>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</si>
  <si>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</si>
  <si>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</si>
  <si>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</si>
  <si>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</si>
  <si>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</si>
  <si>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</si>
  <si>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</si>
  <si>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</si>
  <si>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</si>
  <si>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</si>
  <si>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</si>
  <si>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</si>
  <si>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</si>
  <si>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</si>
  <si>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</si>
  <si>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</si>
  <si>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</si>
  <si>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</si>
  <si>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</si>
  <si>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</si>
  <si>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</si>
  <si>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</si>
  <si>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</si>
  <si>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</si>
  <si>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</si>
  <si>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</si>
  <si>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</si>
  <si>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</si>
  <si>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</si>
  <si>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</si>
  <si>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</si>
  <si>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</si>
  <si>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</si>
  <si>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</si>
  <si>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</si>
  <si>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</si>
  <si>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</si>
  <si>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</si>
  <si>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</si>
  <si>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</si>
  <si>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</si>
  <si>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</si>
  <si>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</si>
  <si>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</si>
  <si>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</si>
  <si>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</si>
  <si>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</si>
  <si>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</si>
  <si>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</si>
  <si>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</si>
  <si>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</si>
  <si>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</si>
  <si>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</si>
  <si>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</si>
  <si>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</si>
  <si>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</si>
  <si>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</si>
  <si>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</si>
  <si>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</si>
  <si>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</si>
  <si>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</si>
  <si>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</si>
  <si>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</si>
  <si>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</si>
  <si>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</si>
  <si>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</si>
  <si>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</si>
  <si>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</si>
  <si>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</si>
  <si>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</si>
  <si>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</si>
  <si>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</si>
  <si>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</si>
  <si>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</si>
  <si>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</si>
  <si>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</si>
  <si>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</si>
  <si>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</si>
  <si>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</si>
  <si>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</si>
  <si>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</si>
  <si>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</si>
  <si>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</si>
  <si>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</si>
  <si>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</si>
  <si>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</si>
  <si>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</si>
  <si>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</si>
  <si>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</si>
  <si>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</si>
  <si>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</si>
  <si>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</si>
  <si>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</si>
  <si>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</si>
  <si>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</si>
  <si>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</si>
  <si>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</si>
  <si>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</si>
  <si>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</si>
  <si>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</si>
  <si>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</si>
  <si>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</si>
  <si>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</si>
  <si>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</si>
  <si>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</si>
  <si>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</si>
  <si>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</si>
  <si>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</si>
  <si>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</si>
  <si>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</si>
  <si>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</si>
  <si>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</si>
  <si>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</si>
  <si>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</si>
  <si>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</si>
  <si>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</si>
  <si>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</si>
  <si>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</si>
  <si>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</si>
  <si>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</si>
  <si>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</si>
  <si>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</si>
  <si>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</si>
  <si>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</si>
  <si>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</si>
  <si>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</si>
  <si>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</si>
  <si>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</si>
  <si>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</si>
  <si>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</si>
  <si>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</si>
  <si>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</si>
  <si>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</si>
  <si>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</si>
  <si>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</si>
  <si>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</si>
  <si>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</si>
  <si>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</si>
  <si>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</si>
  <si>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</si>
  <si>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</si>
  <si>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</si>
  <si>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</si>
  <si>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</si>
  <si>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</si>
  <si>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</si>
  <si>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</si>
  <si>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</si>
  <si>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</si>
  <si>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</si>
  <si>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</si>
  <si>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</si>
  <si>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</si>
  <si>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</si>
  <si>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</si>
  <si>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</si>
  <si>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</si>
  <si>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</si>
  <si>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</si>
  <si>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</si>
  <si>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</si>
  <si>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</si>
  <si>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</si>
  <si>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</si>
  <si>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</si>
  <si>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</si>
  <si>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</si>
  <si>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</si>
  <si>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</si>
  <si>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</si>
  <si>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</si>
  <si>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</si>
  <si>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</si>
  <si>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</si>
  <si>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</si>
  <si>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</si>
  <si>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</si>
  <si>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</si>
  <si>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</si>
  <si>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</si>
  <si>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</si>
  <si>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</si>
  <si>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</si>
  <si>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</si>
  <si>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</si>
  <si>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</si>
  <si>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</si>
  <si>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</si>
  <si>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</si>
  <si>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</si>
  <si>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</si>
  <si>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</si>
  <si>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</si>
  <si>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</si>
  <si>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</si>
  <si>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</si>
  <si>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</si>
  <si>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</si>
  <si>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</si>
  <si>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</si>
  <si>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</si>
  <si>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</si>
  <si>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</si>
  <si>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</si>
  <si>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</si>
  <si>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</si>
  <si>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</si>
  <si>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</si>
  <si>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</si>
  <si>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</si>
  <si>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</si>
  <si>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</si>
  <si>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</si>
  <si>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</si>
  <si>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</si>
  <si>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</si>
  <si>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</si>
  <si>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</si>
  <si>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</si>
  <si>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</si>
  <si>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</si>
  <si>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</si>
  <si>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</si>
  <si>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</si>
  <si>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</si>
  <si>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</si>
  <si>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</si>
  <si>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</si>
  <si>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</si>
  <si>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</si>
  <si>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</si>
  <si>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</si>
  <si>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</si>
  <si>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</si>
  <si>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</si>
  <si>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</si>
  <si>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</si>
  <si>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</si>
  <si>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</si>
  <si>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</si>
  <si>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</si>
  <si>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</si>
  <si>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</si>
  <si>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</si>
  <si>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</si>
  <si>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</si>
  <si>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</si>
  <si>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</si>
  <si>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</si>
  <si>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</si>
  <si>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</si>
  <si>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</si>
  <si>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</si>
  <si>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</si>
  <si>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</si>
  <si>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</si>
  <si>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</si>
  <si>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</si>
  <si>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</si>
  <si>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</si>
  <si>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</si>
  <si>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</si>
  <si>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</si>
  <si>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</si>
  <si>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</si>
  <si>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</si>
  <si>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</si>
  <si>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</si>
  <si>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</si>
  <si>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</si>
  <si>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</si>
  <si>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</si>
  <si>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</si>
  <si>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</si>
  <si>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</si>
  <si>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</si>
  <si>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</si>
  <si>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</si>
  <si>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</si>
  <si>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</si>
  <si>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</si>
  <si>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</si>
  <si>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</si>
  <si>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</si>
  <si>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</si>
  <si>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</si>
  <si>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</si>
  <si>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</si>
  <si>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</si>
  <si>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</si>
  <si>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</si>
  <si>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</si>
  <si>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</si>
  <si>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</si>
  <si>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</si>
  <si>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</si>
  <si>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</si>
  <si>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</si>
  <si>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</si>
  <si>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</si>
  <si>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</si>
  <si>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</si>
  <si>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</si>
  <si>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</si>
  <si>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</si>
  <si>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</si>
  <si>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</si>
  <si>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</si>
  <si>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</si>
  <si>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</si>
  <si>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</si>
  <si>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</si>
  <si>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</si>
  <si>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</si>
  <si>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</si>
  <si>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</si>
  <si>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</si>
  <si>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</si>
  <si>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</si>
  <si>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</si>
  <si>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</si>
  <si>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</si>
  <si>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</si>
  <si>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</si>
  <si>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</si>
  <si>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</si>
  <si>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</si>
  <si>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</si>
  <si>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</si>
  <si>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</si>
  <si>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</si>
  <si>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</si>
  <si>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</si>
  <si>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</si>
  <si>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</si>
  <si>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</si>
  <si>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</si>
  <si>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</si>
  <si>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</si>
  <si>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</si>
  <si>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</si>
  <si>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</si>
  <si>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</si>
  <si>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</si>
  <si>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</si>
  <si>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</si>
  <si>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</si>
  <si>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</si>
  <si>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</si>
  <si>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</si>
  <si>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</si>
  <si>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</si>
  <si>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</si>
  <si>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</si>
  <si>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</si>
  <si>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</si>
  <si>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</si>
  <si>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</si>
  <si>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</si>
  <si>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</si>
  <si>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</si>
  <si>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</si>
  <si>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</si>
  <si>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</si>
  <si>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</si>
  <si>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</si>
  <si>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</si>
  <si>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</si>
  <si>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</si>
  <si>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</si>
  <si>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</si>
  <si>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</si>
  <si>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</si>
  <si>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</si>
  <si>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</si>
  <si>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</si>
  <si>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</si>
  <si>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</si>
  <si>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</si>
  <si>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</si>
  <si>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</si>
  <si>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</si>
  <si>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</si>
  <si>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</si>
  <si>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</si>
  <si>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</si>
  <si>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</si>
  <si>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</si>
  <si>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</si>
  <si>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</si>
  <si>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</si>
  <si>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</si>
  <si>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</si>
  <si>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</si>
  <si>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</si>
  <si>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</si>
  <si>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</si>
  <si>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</si>
  <si>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</si>
  <si>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</si>
  <si>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</si>
  <si>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</si>
  <si>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</si>
  <si>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</si>
  <si>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</si>
  <si>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</si>
  <si>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</si>
  <si>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</si>
  <si>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</si>
  <si>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</si>
  <si>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</si>
  <si>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</si>
  <si>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</si>
  <si>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</si>
  <si>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</si>
  <si>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</si>
  <si>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</si>
  <si>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</si>
  <si>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</si>
  <si>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</si>
  <si>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</si>
  <si>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</si>
  <si>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</si>
  <si>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</si>
  <si>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</si>
  <si>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</si>
  <si>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</si>
  <si>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</si>
  <si>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</si>
  <si>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</si>
  <si>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</si>
  <si>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</si>
  <si>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</si>
  <si>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</si>
  <si>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</si>
  <si>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</si>
  <si>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</si>
  <si>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</si>
  <si>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</si>
  <si>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</si>
  <si>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</si>
  <si>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</si>
  <si>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</si>
  <si>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</si>
  <si>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</si>
  <si>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</si>
  <si>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</si>
  <si>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</si>
  <si>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</si>
  <si>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</si>
  <si>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</si>
  <si>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</si>
  <si>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</si>
  <si>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</si>
  <si>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</si>
  <si>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</si>
  <si>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</si>
  <si>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</si>
  <si>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</si>
  <si>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</si>
  <si>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</si>
  <si>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</si>
  <si>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</si>
  <si>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</si>
  <si>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</si>
  <si>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</si>
  <si>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</si>
  <si>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</si>
  <si>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</si>
  <si>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</si>
  <si>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</si>
  <si>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</si>
  <si>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</si>
  <si>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</si>
  <si>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</si>
  <si>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</si>
  <si>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</si>
  <si>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</si>
  <si>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</si>
  <si>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</si>
  <si>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</si>
  <si>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</si>
  <si>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</si>
  <si>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</si>
  <si>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</si>
  <si>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</si>
  <si>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</si>
  <si>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</si>
  <si>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</si>
  <si>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</si>
  <si>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</si>
  <si>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</si>
  <si>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</si>
  <si>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</si>
  <si>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</si>
  <si>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</si>
  <si>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</si>
  <si>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</si>
  <si>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</si>
  <si>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</si>
  <si>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</si>
  <si>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</si>
  <si>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</si>
  <si>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</si>
  <si>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</si>
  <si>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</si>
  <si>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</si>
  <si>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</si>
  <si>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</si>
  <si>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</si>
  <si>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</si>
  <si>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</si>
  <si>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</si>
  <si>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</si>
  <si>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</si>
  <si>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</si>
  <si>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</si>
  <si>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</si>
  <si>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</si>
  <si>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</si>
  <si>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</si>
  <si>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</si>
  <si>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</si>
  <si>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</si>
  <si>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</si>
  <si>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</si>
  <si>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</si>
  <si>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</si>
  <si>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</si>
  <si>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</si>
  <si>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</si>
  <si>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</si>
  <si>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</si>
  <si>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</si>
  <si>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</si>
  <si>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</si>
  <si>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</si>
  <si>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</si>
  <si>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</si>
  <si>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</si>
  <si>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</si>
  <si>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</si>
  <si>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</si>
  <si>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</si>
  <si>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</si>
  <si>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</si>
  <si>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</si>
  <si>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</si>
  <si>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</si>
  <si>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</si>
  <si>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</si>
  <si>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</si>
  <si>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</si>
  <si>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</si>
  <si>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</si>
  <si>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</si>
  <si>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</si>
  <si>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</si>
  <si>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</si>
  <si>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</si>
  <si>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</si>
  <si>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</si>
  <si>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</si>
  <si>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</si>
  <si>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</si>
  <si>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</si>
  <si>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</si>
  <si>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</si>
  <si>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</si>
  <si>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</si>
  <si>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</si>
  <si>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</si>
  <si>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</si>
  <si>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</si>
  <si>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</si>
  <si>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</si>
  <si>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</si>
  <si>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</si>
  <si>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</si>
  <si>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</si>
  <si>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</si>
  <si>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</si>
  <si>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</si>
  <si>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</si>
  <si>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</si>
  <si>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</si>
  <si>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</si>
  <si>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</si>
  <si>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</si>
  <si>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</si>
  <si>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</si>
  <si>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</si>
  <si>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</si>
  <si>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</si>
  <si>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</si>
  <si>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</si>
  <si>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</si>
  <si>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</si>
  <si>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</si>
  <si>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</si>
  <si>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</si>
  <si>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</si>
  <si>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</si>
  <si>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</si>
  <si>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</si>
  <si>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</si>
  <si>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</si>
  <si>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</si>
  <si>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</si>
  <si>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</si>
  <si>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</si>
  <si>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</si>
  <si>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</si>
  <si>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</si>
  <si>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</si>
  <si>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</si>
  <si>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</si>
  <si>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</si>
  <si>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</si>
  <si>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</si>
  <si>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</si>
  <si>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</si>
  <si>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</si>
  <si>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</si>
  <si>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</si>
  <si>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</si>
  <si>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</si>
  <si>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</si>
  <si>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</si>
  <si>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</si>
  <si>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</si>
  <si>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</si>
  <si>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</si>
  <si>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</si>
  <si>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</si>
  <si>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</si>
  <si>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</si>
  <si>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</si>
  <si>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</si>
  <si>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</si>
  <si>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</si>
  <si>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</si>
  <si>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</si>
  <si>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</si>
  <si>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</si>
  <si>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</si>
  <si>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</si>
  <si>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</si>
  <si>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</si>
  <si>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</si>
  <si>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</si>
  <si>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</si>
  <si>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</si>
  <si>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</si>
  <si>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</si>
  <si>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</si>
  <si>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</si>
  <si>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</si>
  <si>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</si>
  <si>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</si>
  <si>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</si>
  <si>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</si>
  <si>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</si>
  <si>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</si>
  <si>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</si>
  <si>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</si>
  <si>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</si>
  <si>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</si>
  <si>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</si>
  <si>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</si>
  <si>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</si>
  <si>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</si>
  <si>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</si>
  <si>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</si>
  <si>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</si>
  <si>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</si>
  <si>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</si>
  <si>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</si>
  <si>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</si>
  <si>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</si>
  <si>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</si>
  <si>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</si>
  <si>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</si>
  <si>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</si>
  <si>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</si>
  <si>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</si>
  <si>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</si>
  <si>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</si>
  <si>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</si>
  <si>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</si>
  <si>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</si>
  <si>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</si>
  <si>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</si>
  <si>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</si>
  <si>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</si>
  <si>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</si>
  <si>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</si>
  <si>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</si>
  <si>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</si>
  <si>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</si>
  <si>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</si>
  <si>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</si>
  <si>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</si>
  <si>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</si>
  <si>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</si>
  <si>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</si>
  <si>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</si>
  <si>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</si>
  <si>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</si>
  <si>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</si>
  <si>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</si>
  <si>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</si>
  <si>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</si>
  <si>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</si>
  <si>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</si>
  <si>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</si>
  <si>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</si>
  <si>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</si>
  <si>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</si>
  <si>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</si>
  <si>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</si>
  <si>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</si>
  <si>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</si>
  <si>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</si>
  <si>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</si>
  <si>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</si>
  <si>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</si>
  <si>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</si>
  <si>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</si>
  <si>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</si>
  <si>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</si>
  <si>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</si>
  <si>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</si>
  <si>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</si>
  <si>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</si>
  <si>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</si>
  <si>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</si>
  <si>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</si>
  <si>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</si>
  <si>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</si>
  <si>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</si>
  <si>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</si>
  <si>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</si>
  <si>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</si>
  <si>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</si>
  <si>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</si>
  <si>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</si>
  <si>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</si>
  <si>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</si>
  <si>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</si>
  <si>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</si>
  <si>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</si>
  <si>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</si>
  <si>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</si>
  <si>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</si>
  <si>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</si>
  <si>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</si>
  <si>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</si>
  <si>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</si>
  <si>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</si>
  <si>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</si>
  <si>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</si>
  <si>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</si>
  <si>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</si>
  <si>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</si>
  <si>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</si>
  <si>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</si>
  <si>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</si>
  <si>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</si>
  <si>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</si>
  <si>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</si>
  <si>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</si>
  <si>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</si>
  <si>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</si>
  <si>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</si>
  <si>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</si>
  <si>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</si>
  <si>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</si>
  <si>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</si>
  <si>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</si>
  <si>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</si>
  <si>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</si>
  <si>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</si>
  <si>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</si>
  <si>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</si>
  <si>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</si>
  <si>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</si>
  <si>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</si>
  <si>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</si>
  <si>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</si>
  <si>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</si>
  <si>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</si>
  <si>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</si>
  <si>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</si>
  <si>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</si>
  <si>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</si>
  <si>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</si>
  <si>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</si>
  <si>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</si>
  <si>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</si>
  <si>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</si>
  <si>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</si>
  <si>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</si>
  <si>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</si>
  <si>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</si>
  <si>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</si>
  <si>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</si>
  <si>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</si>
  <si>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</si>
  <si>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</si>
  <si>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</si>
  <si>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</si>
  <si>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</si>
  <si>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</si>
  <si>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</si>
  <si>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</si>
  <si>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</si>
  <si>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</si>
  <si>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</si>
  <si>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</si>
  <si>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</si>
  <si>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</si>
  <si>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</si>
  <si>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</si>
  <si>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</si>
  <si>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</si>
  <si>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</si>
  <si>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</si>
  <si>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</si>
  <si>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</si>
  <si>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</si>
  <si>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</si>
  <si>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</si>
  <si>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</si>
  <si>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</si>
  <si>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</si>
  <si>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</si>
  <si>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</si>
  <si>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</si>
  <si>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</si>
  <si>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</si>
  <si>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</si>
  <si>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</si>
  <si>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</si>
  <si>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</si>
  <si>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</si>
  <si>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</si>
  <si>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</si>
  <si>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</si>
  <si>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</si>
  <si>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</si>
  <si>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</si>
  <si>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</si>
  <si>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</si>
  <si>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</si>
  <si>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</si>
  <si>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</si>
  <si>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</si>
  <si>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</si>
  <si>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</si>
  <si>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</si>
  <si>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</si>
  <si>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</si>
  <si>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</si>
  <si>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</si>
  <si>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</si>
  <si>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</si>
  <si>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</si>
  <si>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</si>
  <si>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</si>
  <si>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</si>
  <si>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</si>
  <si>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</si>
  <si>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</si>
  <si>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</si>
  <si>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</si>
  <si>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</si>
  <si>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</si>
  <si>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</si>
  <si>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</si>
  <si>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</si>
  <si>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</si>
  <si>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</si>
  <si>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</si>
  <si>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</si>
  <si>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</si>
  <si>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</si>
  <si>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</si>
  <si>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</si>
  <si>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</si>
  <si>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</si>
  <si>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</si>
  <si>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</si>
  <si>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</si>
  <si>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</si>
  <si>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</si>
  <si>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</si>
  <si>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</si>
  <si>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</si>
  <si>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</si>
  <si>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</si>
  <si>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</si>
  <si>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</si>
  <si>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</si>
  <si>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</si>
  <si>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</si>
  <si>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</si>
  <si>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</si>
  <si>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</si>
  <si>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</si>
  <si>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</si>
  <si>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</si>
  <si>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</si>
  <si>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</si>
  <si>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</si>
  <si>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</si>
  <si>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</si>
  <si>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</si>
  <si>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</si>
  <si>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</si>
  <si>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</si>
  <si>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</si>
  <si>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</si>
  <si>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</si>
  <si>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</si>
  <si>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</si>
  <si>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</si>
  <si>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</si>
  <si>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</si>
  <si>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</si>
  <si>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</si>
  <si>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</si>
  <si>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</si>
  <si>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</si>
  <si>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</si>
  <si>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</si>
  <si>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</si>
  <si>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</si>
  <si>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</si>
  <si>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</si>
  <si>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</si>
  <si>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</si>
  <si>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</si>
  <si>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</si>
  <si>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</si>
  <si>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</si>
  <si>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</si>
  <si>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</si>
  <si>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</si>
  <si>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</si>
  <si>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</si>
  <si>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</si>
  <si>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</si>
  <si>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</si>
  <si>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</si>
  <si>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</si>
  <si>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</si>
  <si>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</si>
  <si>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</si>
  <si>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</si>
  <si>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</si>
  <si>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</si>
  <si>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</si>
  <si>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</si>
  <si>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</si>
  <si>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</si>
  <si>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</si>
  <si>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</si>
  <si>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</si>
  <si>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</si>
  <si>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</si>
  <si>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</si>
  <si>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</si>
  <si>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</si>
  <si>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</si>
  <si>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</si>
  <si>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</si>
  <si>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</si>
  <si>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</si>
  <si>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</si>
  <si>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</si>
  <si>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</si>
  <si>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</si>
  <si>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</si>
  <si>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</si>
  <si>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</si>
  <si>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</si>
  <si>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</si>
  <si>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</si>
  <si>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</si>
  <si>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</si>
  <si>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</si>
  <si>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</si>
  <si>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</si>
  <si>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</si>
  <si>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</si>
  <si>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</si>
  <si>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</si>
  <si>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</si>
  <si>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</si>
  <si>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</si>
  <si>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</si>
  <si>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</si>
  <si>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</si>
  <si>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</si>
  <si>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</si>
  <si>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</si>
  <si>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</si>
  <si>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</si>
  <si>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</si>
  <si>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</si>
  <si>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</si>
  <si>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</si>
  <si>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</si>
  <si>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</si>
  <si>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</si>
  <si>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</si>
  <si>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</si>
  <si>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</si>
  <si>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</si>
  <si>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</si>
  <si>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</si>
  <si>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</si>
  <si>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</si>
  <si>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</si>
  <si>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</si>
  <si>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</si>
  <si>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</si>
  <si>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</si>
  <si>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</si>
  <si>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</si>
  <si>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</si>
  <si>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</si>
  <si>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</si>
  <si>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</si>
  <si>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</si>
  <si>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</si>
  <si>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</si>
  <si>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</si>
  <si>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</si>
  <si>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</si>
  <si>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</si>
  <si>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</si>
  <si>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</si>
  <si>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</si>
  <si>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</si>
  <si>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</si>
  <si>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</si>
  <si>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</si>
  <si>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</si>
  <si>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</si>
  <si>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</si>
  <si>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</si>
  <si>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</si>
  <si>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</si>
  <si>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</si>
  <si>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</si>
  <si>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</si>
  <si>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</si>
  <si>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</si>
  <si>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</si>
  <si>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</si>
  <si>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</si>
  <si>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</si>
  <si>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</si>
  <si>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</si>
  <si>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</si>
  <si>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</si>
  <si>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</si>
  <si>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</si>
  <si>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</si>
  <si>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</si>
  <si>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</si>
  <si>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</si>
  <si>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</si>
  <si>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</si>
  <si>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</si>
  <si>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</si>
  <si>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</si>
  <si>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</si>
  <si>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</si>
  <si>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</si>
  <si>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</si>
  <si>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</si>
  <si>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</si>
  <si>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</si>
  <si>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</si>
  <si>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</si>
  <si>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</si>
  <si>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</si>
  <si>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</si>
  <si>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</si>
  <si>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</si>
  <si>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</si>
  <si>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</si>
  <si>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</si>
  <si>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</si>
  <si>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</si>
  <si>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</si>
  <si>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</si>
  <si>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</si>
  <si>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</si>
  <si>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</si>
  <si>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</si>
  <si>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</si>
  <si>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</si>
  <si>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</si>
  <si>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</si>
  <si>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</si>
  <si>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</si>
  <si>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</si>
  <si>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</si>
  <si>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</si>
  <si>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</si>
  <si>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</si>
  <si>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</si>
  <si>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</si>
  <si>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</si>
  <si>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</si>
  <si>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</si>
  <si>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</si>
  <si>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</si>
  <si>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</si>
  <si>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</si>
  <si>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</si>
  <si>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</si>
  <si>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</si>
  <si>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</si>
  <si>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</si>
  <si>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</si>
  <si>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</si>
  <si>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</si>
  <si>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</si>
  <si>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</si>
  <si>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</si>
  <si>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</si>
  <si>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</si>
  <si>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</si>
  <si>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</si>
  <si>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</si>
  <si>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</si>
  <si>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</si>
  <si>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</si>
  <si>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</si>
  <si>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</si>
  <si>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</si>
  <si>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</si>
  <si>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</si>
  <si>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</si>
  <si>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</si>
  <si>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</si>
  <si>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</si>
  <si>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</si>
  <si>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</si>
  <si>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</si>
  <si>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</si>
  <si>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</si>
  <si>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</si>
  <si>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</si>
  <si>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</si>
  <si>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</si>
  <si>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</si>
  <si>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</si>
  <si>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</si>
  <si>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</si>
  <si>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</si>
  <si>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</si>
  <si>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</si>
  <si>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</si>
  <si>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</si>
  <si>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</si>
  <si>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</si>
  <si>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</si>
  <si>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</si>
  <si>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</si>
  <si>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</si>
  <si>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</si>
  <si>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</si>
  <si>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</si>
  <si>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</si>
  <si>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</si>
  <si>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</si>
  <si>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</si>
  <si>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</si>
  <si>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</si>
  <si>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</si>
  <si>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</si>
  <si>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</si>
  <si>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</si>
  <si>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</si>
  <si>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</si>
  <si>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</si>
  <si>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</si>
  <si>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</si>
  <si>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</si>
  <si>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</si>
  <si>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</si>
  <si>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</si>
  <si>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</si>
  <si>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</si>
  <si>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</si>
  <si>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</si>
  <si>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</si>
  <si>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</si>
  <si>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</si>
  <si>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</si>
  <si>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</si>
  <si>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</si>
  <si>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</si>
  <si>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</si>
  <si>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</si>
  <si>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</si>
  <si>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</si>
  <si>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</si>
  <si>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</si>
  <si>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</si>
  <si>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</si>
  <si>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</si>
  <si>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</si>
  <si>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</si>
  <si>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</si>
  <si>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</si>
  <si>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</si>
  <si>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</si>
  <si>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</si>
  <si>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</si>
  <si>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</si>
  <si>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</si>
  <si>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</si>
  <si>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</si>
  <si>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</si>
  <si>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</si>
  <si>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</si>
  <si>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</si>
  <si>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</si>
  <si>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</si>
  <si>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</si>
  <si>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</si>
  <si>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</si>
  <si>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</si>
  <si>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</si>
  <si>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</si>
  <si>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</si>
  <si>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</si>
  <si>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</si>
  <si>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</si>
  <si>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</si>
  <si>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</si>
  <si>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</si>
  <si>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</si>
  <si>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</si>
  <si>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</si>
  <si>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</si>
  <si>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</si>
  <si>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</si>
  <si>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</si>
  <si>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</si>
  <si>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</si>
  <si>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</si>
  <si>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</si>
  <si>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</si>
  <si>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</si>
  <si>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</si>
  <si>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</si>
  <si>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</si>
  <si>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</si>
  <si>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</si>
  <si>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</si>
  <si>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</si>
  <si>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</si>
  <si>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</si>
  <si>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</si>
  <si>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</si>
  <si>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</si>
  <si>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</si>
  <si>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</si>
  <si>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</si>
  <si>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</si>
  <si>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</si>
  <si>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</si>
  <si>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</si>
  <si>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</si>
  <si>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</si>
  <si>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</si>
  <si>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</si>
  <si>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</si>
  <si>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</si>
  <si>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</si>
  <si>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</si>
  <si>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</si>
  <si>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</si>
  <si>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</si>
  <si>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</si>
  <si>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</si>
  <si>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</si>
  <si>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</si>
  <si>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</si>
  <si>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</si>
  <si>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</si>
  <si>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</si>
  <si>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</si>
  <si>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</si>
  <si>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</si>
  <si>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</si>
  <si>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</si>
  <si>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</si>
  <si>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</si>
  <si>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</si>
  <si>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</si>
  <si>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</si>
  <si>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</si>
  <si>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</si>
  <si>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</si>
  <si>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</si>
  <si>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</si>
  <si>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</si>
  <si>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</si>
  <si>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</si>
  <si>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</si>
  <si>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</si>
  <si>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</si>
  <si>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</si>
  <si>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</si>
  <si>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</si>
  <si>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</si>
  <si>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</si>
  <si>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</si>
  <si>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</si>
  <si>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</si>
  <si>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</si>
  <si>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</si>
  <si>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</si>
  <si>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</si>
  <si>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</si>
  <si>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</si>
  <si>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</si>
  <si>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</si>
  <si>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</si>
  <si>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</si>
  <si>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</si>
  <si>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</si>
  <si>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</si>
  <si>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</si>
  <si>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</si>
  <si>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</si>
  <si>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</si>
  <si>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</si>
  <si>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</si>
  <si>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</si>
  <si>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</si>
  <si>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</si>
  <si>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</si>
  <si>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</si>
  <si>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</si>
  <si>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</si>
  <si>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</si>
  <si>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</si>
  <si>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</si>
  <si>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</si>
  <si>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</si>
  <si>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</si>
  <si>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</si>
  <si>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</si>
  <si>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</si>
  <si>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</si>
  <si>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</si>
  <si>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</si>
  <si>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</si>
  <si>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</si>
  <si>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</si>
  <si>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</si>
  <si>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</si>
  <si>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</si>
  <si>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</si>
  <si>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</si>
  <si>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</si>
  <si>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</si>
  <si>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</si>
  <si>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</si>
  <si>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</si>
  <si>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</si>
  <si>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</si>
  <si>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</si>
  <si>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</si>
  <si>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</si>
  <si>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</si>
  <si>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</si>
  <si>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</si>
  <si>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</si>
  <si>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</si>
  <si>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</si>
  <si>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</si>
  <si>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</si>
  <si>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</si>
  <si>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</si>
  <si>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</si>
  <si>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</si>
  <si>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</si>
  <si>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</si>
  <si>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</si>
  <si>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</si>
  <si>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</si>
  <si>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</si>
  <si>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</si>
  <si>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</si>
  <si>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</si>
  <si>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</si>
  <si>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</si>
  <si>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</si>
  <si>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</si>
  <si>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</si>
  <si>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</si>
  <si>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</si>
  <si>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</si>
  <si>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</si>
  <si>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</si>
  <si>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</si>
  <si>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</si>
  <si>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</si>
  <si>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</si>
  <si>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</si>
  <si>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</si>
  <si>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</si>
  <si>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</si>
  <si>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</si>
  <si>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</si>
  <si>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</si>
  <si>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</si>
  <si>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</si>
  <si>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</si>
  <si>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</si>
  <si>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</si>
  <si>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</si>
  <si>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</si>
  <si>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</si>
  <si>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</si>
  <si>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</si>
  <si>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</si>
  <si>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</si>
  <si>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</si>
  <si>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</si>
  <si>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</si>
  <si>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</si>
  <si>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</si>
  <si>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</si>
  <si>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</si>
  <si>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</si>
  <si>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</si>
  <si>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</si>
  <si>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</si>
  <si>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</si>
  <si>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</si>
  <si>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</si>
  <si>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</si>
  <si>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</si>
  <si>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</si>
  <si>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</si>
  <si>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</si>
  <si>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</si>
  <si>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</si>
  <si>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</si>
  <si>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</si>
  <si>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</si>
  <si>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</si>
  <si>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</si>
  <si>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</si>
  <si>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</si>
  <si>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</si>
  <si>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</si>
  <si>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</si>
  <si>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</si>
  <si>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</si>
  <si>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</si>
  <si>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</si>
  <si>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</si>
  <si>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</si>
  <si>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</si>
  <si>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</si>
  <si>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</si>
  <si>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</si>
  <si>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</si>
  <si>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</si>
  <si>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</si>
  <si>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</si>
  <si>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</si>
  <si>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</si>
  <si>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</si>
  <si>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</si>
  <si>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</si>
  <si>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</si>
  <si>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</si>
  <si>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</si>
  <si>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</si>
  <si>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</si>
  <si>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</si>
  <si>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</si>
  <si>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</si>
  <si>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</si>
  <si>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</si>
  <si>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</si>
  <si>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</si>
  <si>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</si>
  <si>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</si>
  <si>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</si>
  <si>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</si>
  <si>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</si>
  <si>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</si>
  <si>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</si>
  <si>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</si>
  <si>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</si>
  <si>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</si>
  <si>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</si>
  <si>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</si>
  <si>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</si>
  <si>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</si>
  <si>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</si>
  <si>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</si>
  <si>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</si>
  <si>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</si>
  <si>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</si>
  <si>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</si>
  <si>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</si>
  <si>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</si>
  <si>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</si>
  <si>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</si>
  <si>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</si>
  <si>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</si>
  <si>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</si>
  <si>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</si>
  <si>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</si>
  <si>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</si>
  <si>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</si>
  <si>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</si>
  <si>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</si>
  <si>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</si>
  <si>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</si>
  <si>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</si>
  <si>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</si>
  <si>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</si>
  <si>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</si>
  <si>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</si>
  <si>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</si>
  <si>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</si>
  <si>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</si>
  <si>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</si>
  <si>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</si>
  <si>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</si>
  <si>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</si>
  <si>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</si>
  <si>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</si>
  <si>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</si>
  <si>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</si>
  <si>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</si>
  <si>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</si>
  <si>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</si>
  <si>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</si>
  <si>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</si>
  <si>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</si>
  <si>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</si>
  <si>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</si>
  <si>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</si>
  <si>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</si>
  <si>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</si>
  <si>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</si>
  <si>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</si>
  <si>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</si>
  <si>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</si>
  <si>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</si>
  <si>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</si>
  <si>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</si>
  <si>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</si>
  <si>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</si>
  <si>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</si>
  <si>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</si>
  <si>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</si>
  <si>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</si>
  <si>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</si>
  <si>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</si>
  <si>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</si>
  <si>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</si>
  <si>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</si>
  <si>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</si>
  <si>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</si>
  <si>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</si>
  <si>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</si>
  <si>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</si>
  <si>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</si>
  <si>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</si>
  <si>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</si>
  <si>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</si>
  <si>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</si>
  <si>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</si>
  <si>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</si>
  <si>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</si>
  <si>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</si>
  <si>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</si>
  <si>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</si>
  <si>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</si>
  <si>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</si>
  <si>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</si>
  <si>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</si>
  <si>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</si>
  <si>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</si>
  <si>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</si>
  <si>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</si>
  <si>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</si>
  <si>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</si>
  <si>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</si>
  <si>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</si>
  <si>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</si>
  <si>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</si>
  <si>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</si>
  <si>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</si>
  <si>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</si>
  <si>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</si>
  <si>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</si>
  <si>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</si>
  <si>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</si>
  <si>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</si>
  <si>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</si>
  <si>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</si>
  <si>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</si>
  <si>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</si>
  <si>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</si>
  <si>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</si>
  <si>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</si>
  <si>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</si>
  <si>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</si>
  <si>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</si>
  <si>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</si>
  <si>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</si>
  <si>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</si>
  <si>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</si>
  <si>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</si>
  <si>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</si>
  <si>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</si>
  <si>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</si>
  <si>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</si>
  <si>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</si>
  <si>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</si>
  <si>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</si>
  <si>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</si>
  <si>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</si>
  <si>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</si>
  <si>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</si>
  <si>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</si>
  <si>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</si>
  <si>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</si>
  <si>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</si>
  <si>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</si>
  <si>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</si>
  <si>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</si>
  <si>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</si>
  <si>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</si>
  <si>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</si>
  <si>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</si>
  <si>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</si>
  <si>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</si>
  <si>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</si>
  <si>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</si>
  <si>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</si>
  <si>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</si>
  <si>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</si>
  <si>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</si>
  <si>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</si>
  <si>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</si>
  <si>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</si>
  <si>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</si>
  <si>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</si>
  <si>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</si>
  <si>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</si>
  <si>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</si>
  <si>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</si>
  <si>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</si>
  <si>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</si>
  <si>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</si>
  <si>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</si>
  <si>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</si>
  <si>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</si>
  <si>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</si>
  <si>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</si>
  <si>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</si>
  <si>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</si>
  <si>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</si>
  <si>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</si>
  <si>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</si>
  <si>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</si>
  <si>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</si>
  <si>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</si>
  <si>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</si>
  <si>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</si>
  <si>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</si>
  <si>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</si>
  <si>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</si>
  <si>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</si>
  <si>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</si>
  <si>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</si>
  <si>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</si>
  <si>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</si>
  <si>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</si>
  <si>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</si>
  <si>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</si>
  <si>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</si>
  <si>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</si>
  <si>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</si>
  <si>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</si>
  <si>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</si>
  <si>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</si>
  <si>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</si>
  <si>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</si>
  <si>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</si>
  <si>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</si>
  <si>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</si>
  <si>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</si>
  <si>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</si>
  <si>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</si>
  <si>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</si>
  <si>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</si>
  <si>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</si>
  <si>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</si>
  <si>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</si>
  <si>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</si>
  <si>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</si>
  <si>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</si>
  <si>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</si>
  <si>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</si>
  <si>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</si>
  <si>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</si>
  <si>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</si>
  <si>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</si>
  <si>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</si>
  <si>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</si>
  <si>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</si>
  <si>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</si>
  <si>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</si>
  <si>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</si>
  <si>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</si>
  <si>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</si>
  <si>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</si>
  <si>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</si>
  <si>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</si>
  <si>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</si>
  <si>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</si>
  <si>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</si>
  <si>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</si>
  <si>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</si>
  <si>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</si>
  <si>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</si>
  <si>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</si>
  <si>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</si>
  <si>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</si>
  <si>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</si>
  <si>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</si>
  <si>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</si>
  <si>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</si>
  <si>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</si>
  <si>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</si>
  <si>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</si>
  <si>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</si>
  <si>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</si>
  <si>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</si>
  <si>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</si>
  <si>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</si>
  <si>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</si>
  <si>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</si>
  <si>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</si>
  <si>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</si>
  <si>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</si>
  <si>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</si>
  <si>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</si>
  <si>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</si>
  <si>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</si>
  <si>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</si>
  <si>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</si>
  <si>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</si>
  <si>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</si>
  <si>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</si>
  <si>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</si>
  <si>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</si>
  <si>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</si>
  <si>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</si>
  <si>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</si>
  <si>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</si>
  <si>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</si>
  <si>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</si>
  <si>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</si>
  <si>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</si>
  <si>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</si>
  <si>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</si>
  <si>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</si>
  <si>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</si>
  <si>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</si>
  <si>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</si>
  <si>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</si>
  <si>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</si>
  <si>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</si>
  <si>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</si>
  <si>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</si>
  <si>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</si>
  <si>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</si>
  <si>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</si>
  <si>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</si>
  <si>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</si>
  <si>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</si>
  <si>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</si>
  <si>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</si>
  <si>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</si>
  <si>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</si>
  <si>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</si>
  <si>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</si>
  <si>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</si>
  <si>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</si>
  <si>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</si>
  <si>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</si>
  <si>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</si>
  <si>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</si>
  <si>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</si>
  <si>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</si>
  <si>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</si>
  <si>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</si>
  <si>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</si>
  <si>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</si>
  <si>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</si>
  <si>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</si>
  <si>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</si>
  <si>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</si>
  <si>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</si>
  <si>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</si>
  <si>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</si>
  <si>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</si>
  <si>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</si>
  <si>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</si>
  <si>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</si>
  <si>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</si>
  <si>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</si>
  <si>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</si>
  <si>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</si>
  <si>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</si>
  <si>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</si>
  <si>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</si>
  <si>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</si>
  <si>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</si>
  <si>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</si>
  <si>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</si>
  <si>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</si>
  <si>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</si>
  <si>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</si>
  <si>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</si>
  <si>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</si>
  <si>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</si>
  <si>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</si>
  <si>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</si>
  <si>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</si>
  <si>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</si>
  <si>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</si>
  <si>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</si>
  <si>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</si>
  <si>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</si>
  <si>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</si>
  <si>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</si>
  <si>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</si>
  <si>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</si>
  <si>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</si>
  <si>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</si>
  <si>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</si>
  <si>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</si>
  <si>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</si>
  <si>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</si>
  <si>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</si>
  <si>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</si>
  <si>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</si>
  <si>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</si>
  <si>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</si>
  <si>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</si>
  <si>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</si>
  <si>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</si>
  <si>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</si>
  <si>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</si>
  <si>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</si>
  <si>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</si>
  <si>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</si>
  <si>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</si>
  <si>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</si>
  <si>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</si>
  <si>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</si>
  <si>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</si>
  <si>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</si>
  <si>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</si>
  <si>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</si>
  <si>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</si>
  <si>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</si>
  <si>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</si>
  <si>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</si>
  <si>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</si>
  <si>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</si>
  <si>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</si>
  <si>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</si>
  <si>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</si>
  <si>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</si>
  <si>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</si>
  <si>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</si>
  <si>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</si>
  <si>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</si>
  <si>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</si>
  <si>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</si>
  <si>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</si>
  <si>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</si>
  <si>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</si>
  <si>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</si>
  <si>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</si>
  <si>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</si>
  <si>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</si>
  <si>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</si>
  <si>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</si>
  <si>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</si>
  <si>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</si>
  <si>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</si>
  <si>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</si>
  <si>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</si>
  <si>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</si>
  <si>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</si>
  <si>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</si>
  <si>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</si>
  <si>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</si>
  <si>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</si>
  <si>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</si>
  <si>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</si>
  <si>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</si>
  <si>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</si>
  <si>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</si>
  <si>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</si>
  <si>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</si>
  <si>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</si>
  <si>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</si>
  <si>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</si>
  <si>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</si>
  <si>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</si>
  <si>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</si>
  <si>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</si>
  <si>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</si>
  <si>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</si>
  <si>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</si>
  <si>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</si>
  <si>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</si>
  <si>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</si>
  <si>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</si>
  <si>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</si>
  <si>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</si>
  <si>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</si>
  <si>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</si>
  <si>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</si>
  <si>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</si>
  <si>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</si>
  <si>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</si>
  <si>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</si>
  <si>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</si>
  <si>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</si>
  <si>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</si>
  <si>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</si>
  <si>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</si>
  <si>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</si>
  <si>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</si>
  <si>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</si>
  <si>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</si>
  <si>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</si>
  <si>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</si>
  <si>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</si>
  <si>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</si>
  <si>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</si>
  <si>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</si>
  <si>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</si>
  <si>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</si>
  <si>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</si>
  <si>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</si>
  <si>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</si>
  <si>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</si>
  <si>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</si>
  <si>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</si>
  <si>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</si>
  <si>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</si>
  <si>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</si>
  <si>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</si>
  <si>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</si>
  <si>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</si>
  <si>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</si>
  <si>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</si>
  <si>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</si>
  <si>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</si>
  <si>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</si>
  <si>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</si>
  <si>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</si>
  <si>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</si>
  <si>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</si>
  <si>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</si>
  <si>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</si>
  <si>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</si>
  <si>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</si>
  <si>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</si>
  <si>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</si>
  <si>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</si>
  <si>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</si>
  <si>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</si>
  <si>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</si>
  <si>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</si>
  <si>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</si>
  <si>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</si>
  <si>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</si>
  <si>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</si>
  <si>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</si>
  <si>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</si>
  <si>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</si>
  <si>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</si>
  <si>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</si>
  <si>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</si>
  <si>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</si>
  <si>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</si>
  <si>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</si>
  <si>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</si>
  <si>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</si>
  <si>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</si>
  <si>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</si>
  <si>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</si>
  <si>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</si>
  <si>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</si>
  <si>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</si>
  <si>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</si>
  <si>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</si>
  <si>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</si>
  <si>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</si>
  <si>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</si>
  <si>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</si>
  <si>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</si>
  <si>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</si>
  <si>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</si>
  <si>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</si>
  <si>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</si>
  <si>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</si>
  <si>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</si>
  <si>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</si>
  <si>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</si>
  <si>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</si>
  <si>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</si>
  <si>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</si>
  <si>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</si>
  <si>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</si>
  <si>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</si>
  <si>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</si>
  <si>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</si>
  <si>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</si>
  <si>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</si>
  <si>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</si>
  <si>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</si>
  <si>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</si>
  <si>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</si>
  <si>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</si>
  <si>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</si>
  <si>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</si>
  <si>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</si>
  <si>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</si>
  <si>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</si>
  <si>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</si>
  <si>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</si>
  <si>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</si>
  <si>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</si>
  <si>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</si>
  <si>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</si>
  <si>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</si>
  <si>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</si>
  <si>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</si>
  <si>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</si>
  <si>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</si>
  <si>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</si>
  <si>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</si>
  <si>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</si>
  <si>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</si>
  <si>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</si>
  <si>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</si>
  <si>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</si>
  <si>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</si>
  <si>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</si>
  <si>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</si>
  <si>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</si>
  <si>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</si>
  <si>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</si>
  <si>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</si>
  <si>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</si>
  <si>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</si>
  <si>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</si>
  <si>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</si>
  <si>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</si>
  <si>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</si>
  <si>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</si>
  <si>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</si>
  <si>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</si>
  <si>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</si>
  <si>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</si>
  <si>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</si>
  <si>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</si>
  <si>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</si>
  <si>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</si>
  <si>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</si>
  <si>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</si>
  <si>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</si>
  <si>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</si>
  <si>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</si>
  <si>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</si>
  <si>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</si>
  <si>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</si>
  <si>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</si>
  <si>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</si>
  <si>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</si>
  <si>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</si>
  <si>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</si>
  <si>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</si>
  <si>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</si>
  <si>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</si>
  <si>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</si>
  <si>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</si>
  <si>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</si>
  <si>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</si>
  <si>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</si>
  <si>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</si>
  <si>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</si>
  <si>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</si>
  <si>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</si>
  <si>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</si>
  <si>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</si>
  <si>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</si>
  <si>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</si>
  <si>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</si>
  <si>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</si>
  <si>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</si>
  <si>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</si>
  <si>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</si>
  <si>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</si>
  <si>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</si>
  <si>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</si>
  <si>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</si>
  <si>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</si>
  <si>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</si>
  <si>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</si>
  <si>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</si>
  <si>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</si>
  <si>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</si>
  <si>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</si>
  <si>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</si>
  <si>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</si>
  <si>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</si>
  <si>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</si>
  <si>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</si>
  <si>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</si>
  <si>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</si>
  <si>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</si>
  <si>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</si>
  <si>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</si>
  <si>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</si>
  <si>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</si>
  <si>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</si>
  <si>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</si>
  <si>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</si>
  <si>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</si>
  <si>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</si>
  <si>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</si>
  <si>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</si>
  <si>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</si>
  <si>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</si>
  <si>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</si>
  <si>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</si>
  <si>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</si>
  <si>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</si>
  <si>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</si>
  <si>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</si>
  <si>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</si>
  <si>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</si>
  <si>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</si>
  <si>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</si>
  <si>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</si>
  <si>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</si>
  <si>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</si>
  <si>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</si>
  <si>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</si>
  <si>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</si>
  <si>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</si>
  <si>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</si>
  <si>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</si>
  <si>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</si>
  <si>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</si>
  <si>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</si>
  <si>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</si>
  <si>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</si>
  <si>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</si>
  <si>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</si>
  <si>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</si>
  <si>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</si>
  <si>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</si>
  <si>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</si>
  <si>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</si>
  <si>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</si>
  <si>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</si>
  <si>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</si>
  <si>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</si>
  <si>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</si>
  <si>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</si>
  <si>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</si>
  <si>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</si>
  <si>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</si>
  <si>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</si>
  <si>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</si>
  <si>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</si>
  <si>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</si>
  <si>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</si>
  <si>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</si>
  <si>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</si>
  <si>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</si>
  <si>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</si>
  <si>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</si>
  <si>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</si>
  <si>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</si>
  <si>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</si>
  <si>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</si>
  <si>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</si>
  <si>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</si>
  <si>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</si>
  <si>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</si>
  <si>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</si>
  <si>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</si>
  <si>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</si>
  <si>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</si>
  <si>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</si>
  <si>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</si>
  <si>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</si>
  <si>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</si>
  <si>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</si>
  <si>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</si>
  <si>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</si>
  <si>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</si>
  <si>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</si>
  <si>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</si>
  <si>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</si>
  <si>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</si>
  <si>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</si>
  <si>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</si>
  <si>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</si>
  <si>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</si>
  <si>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</si>
  <si>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</si>
  <si>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</si>
  <si>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</si>
  <si>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</si>
  <si>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</si>
  <si>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</si>
  <si>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</si>
  <si>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</si>
  <si>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</si>
  <si>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</si>
  <si>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</si>
  <si>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</si>
  <si>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</si>
  <si>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</si>
  <si>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</si>
  <si>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</si>
  <si>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</si>
  <si>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</si>
  <si>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</si>
  <si>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</si>
  <si>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</si>
  <si>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</si>
  <si>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</si>
  <si>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</si>
  <si>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</si>
  <si>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</si>
  <si>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</si>
  <si>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</si>
  <si>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</si>
  <si>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</si>
  <si>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</si>
  <si>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</si>
  <si>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</si>
  <si>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</si>
  <si>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</si>
  <si>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</si>
  <si>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</si>
  <si>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</si>
  <si>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</si>
  <si>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</si>
  <si>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</si>
  <si>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</si>
  <si>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</si>
  <si>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</si>
  <si>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</si>
  <si>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</si>
  <si>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</si>
  <si>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</si>
  <si>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</si>
  <si>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</si>
  <si>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</si>
  <si>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</si>
  <si>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</si>
  <si>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</si>
  <si>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</si>
  <si>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</si>
  <si>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</si>
  <si>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</si>
  <si>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</si>
  <si>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</si>
  <si>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</si>
  <si>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</si>
  <si>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</si>
  <si>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</si>
  <si>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</si>
  <si>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</si>
  <si>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</si>
  <si>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</si>
  <si>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</si>
  <si>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</si>
  <si>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</si>
  <si>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</si>
  <si>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</si>
  <si>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</si>
  <si>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</si>
  <si>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</si>
  <si>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</si>
  <si>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</si>
  <si>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</si>
  <si>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</si>
  <si>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</si>
  <si>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</si>
  <si>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</si>
  <si>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</si>
  <si>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</si>
  <si>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</si>
  <si>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</si>
  <si>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</si>
  <si>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</si>
  <si>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</si>
  <si>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</si>
  <si>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</si>
  <si>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</si>
  <si>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</si>
  <si>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</si>
  <si>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</si>
  <si>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</si>
  <si>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</si>
  <si>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</si>
  <si>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</si>
  <si>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</si>
  <si>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</si>
  <si>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</si>
  <si>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</si>
  <si>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</si>
  <si>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</si>
  <si>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</si>
  <si>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</si>
  <si>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</si>
  <si>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</si>
  <si>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</si>
  <si>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</si>
  <si>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</si>
  <si>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</si>
  <si>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</si>
  <si>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</si>
  <si>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</si>
  <si>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</si>
  <si>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</si>
  <si>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</si>
  <si>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</si>
  <si>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</si>
  <si>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</si>
  <si>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</si>
  <si>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</si>
  <si>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</si>
  <si>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</si>
  <si>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</si>
  <si>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</si>
  <si>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</si>
  <si>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</si>
  <si>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</si>
  <si>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</si>
  <si>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</si>
  <si>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</si>
  <si>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</si>
  <si>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</si>
  <si>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</si>
  <si>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</si>
  <si>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</si>
  <si>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</si>
  <si>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</si>
  <si>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</si>
  <si>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</si>
  <si>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</si>
  <si>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</si>
  <si>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</si>
  <si>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</si>
  <si>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</si>
  <si>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</si>
  <si>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</si>
  <si>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</si>
  <si>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</si>
  <si>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</si>
  <si>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</si>
  <si>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</si>
  <si>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</si>
  <si>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</si>
  <si>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</si>
  <si>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</si>
  <si>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</si>
  <si>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</si>
  <si>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</si>
  <si>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</si>
  <si>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</si>
  <si>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</si>
  <si>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</si>
  <si>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</si>
  <si>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</si>
  <si>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</si>
  <si>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</si>
  <si>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</si>
  <si>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</si>
  <si>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</si>
  <si>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</si>
  <si>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</si>
  <si>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</si>
  <si>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</si>
  <si>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</si>
  <si>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</si>
  <si>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</si>
  <si>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</si>
  <si>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</si>
  <si>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</si>
  <si>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</si>
  <si>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</si>
  <si>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</si>
  <si>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</si>
  <si>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</si>
  <si>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</si>
  <si>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</si>
  <si>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</si>
  <si>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</si>
  <si>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</si>
  <si>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</si>
  <si>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</si>
  <si>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</si>
  <si>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</si>
  <si>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</si>
  <si>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</si>
  <si>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</si>
  <si>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</si>
  <si>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</si>
  <si>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</si>
  <si>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</si>
  <si>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</si>
  <si>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</si>
  <si>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</si>
  <si>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</si>
  <si>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</si>
  <si>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</si>
  <si>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</si>
  <si>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</si>
  <si>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</si>
  <si>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</si>
  <si>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</si>
  <si>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</si>
  <si>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</si>
  <si>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</si>
  <si>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</si>
  <si>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</si>
  <si>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</si>
  <si>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</si>
  <si>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</si>
  <si>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</si>
  <si>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</si>
  <si>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</si>
  <si>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</si>
  <si>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</si>
  <si>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</si>
  <si>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</si>
  <si>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</si>
  <si>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</si>
  <si>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</si>
  <si>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</si>
  <si>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</si>
  <si>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</si>
  <si>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</si>
  <si>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</si>
  <si>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</si>
  <si>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</si>
  <si>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</si>
  <si>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</si>
  <si>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</si>
  <si>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</si>
  <si>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</si>
  <si>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</si>
  <si>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</si>
  <si>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</si>
  <si>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</si>
  <si>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</si>
  <si>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</si>
  <si>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</si>
  <si>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</si>
  <si>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</si>
  <si>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</si>
  <si>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</si>
  <si>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</si>
  <si>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</si>
  <si>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</si>
  <si>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</si>
  <si>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</si>
  <si>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</si>
  <si>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</si>
  <si>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</si>
  <si>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</si>
  <si>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</si>
  <si>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</si>
  <si>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</si>
  <si>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</si>
  <si>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</si>
  <si>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</si>
  <si>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</si>
  <si>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</si>
  <si>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</si>
  <si>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</si>
  <si>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</si>
  <si>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</si>
  <si>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</si>
  <si>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</si>
  <si>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</si>
  <si>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</si>
  <si>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</si>
  <si>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</si>
  <si>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</si>
  <si>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</si>
  <si>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</si>
  <si>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</si>
  <si>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</si>
  <si>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</si>
  <si>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</si>
  <si>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</si>
  <si>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</si>
  <si>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</si>
  <si>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</si>
  <si>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</si>
  <si>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</si>
  <si>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</si>
  <si>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</si>
  <si>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</si>
  <si>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</si>
  <si>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</si>
  <si>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</si>
  <si>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</si>
  <si>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</si>
  <si>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</si>
  <si>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</si>
  <si>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</si>
  <si>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</si>
  <si>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</si>
  <si>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</si>
  <si>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</si>
  <si>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</si>
  <si>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</si>
  <si>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</si>
  <si>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</si>
  <si>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</si>
  <si>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</si>
  <si>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</si>
  <si>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</si>
  <si>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</si>
  <si>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</si>
  <si>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</si>
  <si>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</si>
  <si>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</si>
  <si>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</si>
  <si>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</si>
  <si>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</si>
  <si>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</si>
  <si>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</si>
  <si>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</si>
  <si>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</si>
  <si>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</si>
  <si>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</si>
  <si>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</si>
  <si>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</si>
  <si>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</si>
  <si>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</si>
  <si>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</si>
  <si>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</si>
  <si>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</si>
  <si>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</si>
  <si>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</si>
  <si>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</si>
  <si>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</si>
  <si>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</si>
  <si>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</si>
  <si>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</si>
  <si>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</si>
  <si>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</si>
  <si>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</si>
  <si>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</si>
  <si>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</si>
  <si>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</si>
  <si>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</si>
  <si>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</si>
  <si>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</si>
  <si>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</si>
  <si>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</si>
  <si>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</si>
  <si>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</si>
  <si>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</si>
  <si>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</si>
  <si>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</si>
  <si>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</si>
  <si>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</si>
  <si>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</si>
  <si>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</si>
  <si>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</si>
  <si>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</si>
  <si>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</si>
  <si>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</si>
  <si>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</si>
  <si>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</si>
  <si>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</si>
  <si>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</si>
  <si>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</si>
  <si>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</si>
  <si>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</si>
  <si>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</si>
  <si>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</si>
  <si>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</si>
  <si>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</si>
  <si>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</si>
  <si>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</si>
  <si>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</si>
  <si>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</si>
  <si>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</si>
  <si>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</si>
  <si>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</si>
  <si>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</si>
  <si>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</si>
  <si>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</si>
  <si>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</si>
  <si>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</si>
  <si>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</si>
  <si>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</si>
  <si>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</si>
  <si>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</si>
  <si>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</si>
  <si>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</si>
  <si>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</si>
  <si>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</si>
  <si>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</si>
  <si>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</si>
  <si>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</si>
  <si>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</si>
  <si>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</si>
  <si>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</si>
  <si>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</si>
  <si>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</si>
  <si>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</si>
  <si>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</si>
  <si>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</si>
  <si>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</si>
  <si>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</si>
  <si>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</si>
  <si>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</si>
  <si>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</si>
  <si>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</si>
  <si>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</si>
  <si>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</si>
  <si>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</si>
  <si>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</si>
  <si>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</si>
  <si>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</si>
  <si>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</si>
  <si>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</si>
  <si>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</si>
  <si>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</si>
  <si>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</si>
  <si>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</si>
  <si>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</si>
  <si>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</si>
  <si>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</si>
  <si>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</si>
  <si>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</si>
  <si>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</si>
  <si>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</si>
  <si>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</si>
  <si>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</si>
  <si>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</si>
  <si>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</si>
  <si>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</si>
  <si>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</si>
  <si>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</si>
  <si>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</si>
  <si>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</si>
  <si>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</si>
  <si>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</si>
  <si>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</si>
  <si>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</si>
  <si>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</si>
  <si>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</si>
  <si>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</si>
  <si>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</si>
  <si>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</si>
  <si>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</si>
  <si>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</si>
  <si>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</si>
  <si>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</si>
  <si>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</si>
  <si>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</si>
  <si>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</si>
  <si>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</si>
  <si>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</si>
  <si>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</si>
  <si>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</si>
  <si>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</si>
  <si>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</si>
  <si>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</si>
  <si>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</si>
  <si>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</si>
  <si>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</si>
  <si>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</si>
  <si>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</si>
  <si>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</si>
  <si>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</si>
  <si>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</si>
  <si>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</si>
  <si>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</si>
  <si>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</si>
  <si>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</si>
  <si>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</si>
  <si>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</si>
  <si>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</si>
  <si>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</si>
  <si>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</si>
  <si>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</si>
  <si>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</si>
  <si>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</si>
  <si>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</si>
  <si>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</si>
  <si>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</si>
  <si>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</si>
  <si>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</si>
  <si>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</si>
  <si>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</si>
  <si>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</si>
  <si>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</si>
  <si>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</si>
  <si>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</si>
  <si>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</si>
  <si>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</si>
  <si>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</si>
  <si>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</si>
  <si>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</si>
  <si>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</si>
  <si>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</si>
  <si>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</si>
  <si>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</si>
  <si>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</si>
  <si>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</si>
  <si>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</si>
  <si>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</si>
  <si>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</si>
  <si>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</si>
  <si>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</si>
  <si>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</si>
  <si>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</si>
  <si>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</si>
  <si>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</si>
  <si>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</si>
  <si>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</si>
  <si>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</si>
  <si>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</si>
  <si>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</si>
  <si>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</si>
  <si>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</si>
  <si>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</si>
  <si>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</si>
  <si>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</si>
  <si>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</si>
  <si>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</si>
  <si>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</si>
  <si>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</si>
  <si>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</si>
  <si>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</si>
  <si>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</si>
  <si>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</si>
  <si>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</si>
  <si>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</si>
  <si>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</si>
  <si>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</si>
  <si>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</si>
  <si>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</si>
  <si>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</si>
  <si>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</si>
  <si>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</si>
  <si>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</si>
  <si>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</si>
  <si>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</si>
  <si>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</si>
  <si>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</si>
  <si>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</si>
  <si>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</si>
  <si>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</si>
  <si>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</si>
  <si>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</si>
  <si>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</si>
  <si>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</si>
  <si>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</si>
  <si>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</si>
  <si>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</si>
  <si>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</si>
  <si>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</si>
  <si>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</si>
  <si>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</si>
  <si>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</si>
  <si>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</si>
  <si>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</si>
  <si>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</si>
  <si>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</si>
  <si>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</si>
  <si>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</si>
  <si>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</si>
  <si>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</si>
  <si>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</si>
  <si>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</si>
  <si>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</si>
  <si>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</si>
  <si>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</si>
  <si>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</si>
  <si>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</si>
  <si>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</si>
  <si>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</si>
  <si>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</si>
  <si>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</si>
  <si>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</si>
  <si>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</si>
  <si>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</si>
  <si>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</si>
  <si>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</si>
  <si>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</si>
  <si>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</si>
  <si>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</si>
  <si>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</si>
  <si>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</si>
  <si>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</si>
  <si>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</si>
  <si>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</si>
  <si>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</si>
  <si>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</si>
  <si>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</si>
  <si>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</si>
  <si>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</si>
  <si>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</si>
  <si>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</si>
  <si>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</si>
  <si>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</si>
  <si>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</si>
  <si>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</si>
  <si>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</si>
  <si>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</si>
  <si>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</si>
  <si>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</si>
  <si>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</si>
  <si>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</si>
  <si>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</si>
  <si>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</si>
  <si>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</si>
  <si>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</si>
  <si>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</si>
  <si>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</si>
  <si>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</si>
  <si>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</si>
  <si>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</si>
  <si>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</si>
  <si>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</si>
  <si>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</si>
  <si>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</si>
  <si>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</si>
  <si>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</si>
  <si>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</si>
  <si>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</si>
  <si>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</si>
  <si>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</si>
  <si>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</si>
  <si>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</si>
  <si>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</si>
  <si>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</si>
  <si>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</si>
  <si>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</si>
  <si>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</si>
  <si>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</si>
  <si>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</si>
  <si>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</si>
  <si>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</si>
  <si>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</si>
  <si>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</si>
  <si>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</si>
  <si>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</si>
  <si>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</si>
  <si>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</si>
  <si>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</si>
  <si>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</si>
  <si>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</si>
  <si>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</si>
  <si>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</si>
  <si>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</si>
  <si>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</si>
  <si>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</si>
  <si>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</si>
  <si>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</si>
  <si>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</si>
  <si>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</si>
  <si>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</si>
  <si>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</si>
  <si>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</si>
  <si>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</si>
  <si>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</si>
  <si>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</si>
  <si>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</si>
  <si>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</si>
  <si>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</si>
  <si>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</si>
  <si>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</si>
  <si>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</si>
  <si>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</si>
  <si>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</si>
  <si>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</si>
  <si>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</si>
  <si>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</si>
  <si>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</si>
  <si>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</si>
  <si>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</si>
  <si>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</si>
  <si>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</si>
  <si>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</si>
  <si>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</si>
  <si>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</si>
  <si>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</si>
  <si>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</si>
  <si>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</si>
  <si>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</si>
  <si>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</si>
  <si>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</si>
  <si>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</si>
  <si>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</si>
  <si>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</si>
  <si>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</si>
  <si>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</si>
  <si>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</si>
  <si>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</si>
  <si>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</si>
  <si>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</si>
  <si>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</si>
  <si>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</si>
  <si>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</si>
  <si>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</si>
  <si>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</si>
  <si>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</si>
  <si>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</si>
  <si>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</si>
  <si>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</si>
  <si>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</si>
  <si>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</si>
  <si>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</si>
  <si>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</si>
  <si>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</si>
  <si>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</si>
  <si>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</si>
  <si>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</si>
  <si>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</si>
  <si>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</si>
  <si>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</si>
  <si>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</si>
  <si>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</si>
  <si>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</si>
  <si>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</si>
  <si>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</si>
  <si>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</si>
  <si>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</si>
  <si>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</si>
  <si>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</si>
  <si>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</si>
  <si>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</si>
  <si>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</si>
  <si>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</si>
  <si>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</si>
  <si>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</si>
  <si>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</si>
  <si>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</si>
  <si>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</si>
  <si>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</si>
  <si>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</si>
  <si>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</si>
  <si>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</si>
  <si>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</si>
  <si>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</si>
  <si>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</si>
  <si>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</si>
  <si>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</si>
  <si>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</si>
  <si>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</si>
  <si>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</si>
  <si>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</si>
  <si>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</si>
  <si>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</si>
  <si>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</si>
  <si>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</si>
  <si>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</si>
  <si>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</si>
  <si>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</si>
  <si>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</si>
  <si>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</si>
  <si>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</si>
  <si>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</si>
  <si>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</si>
  <si>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</si>
  <si>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</si>
  <si>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</si>
  <si>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</si>
  <si>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</si>
  <si>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</si>
  <si>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</si>
  <si>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</si>
  <si>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</si>
  <si>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</si>
  <si>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</si>
  <si>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</si>
  <si>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</si>
  <si>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</si>
  <si>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</si>
  <si>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</si>
  <si>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</si>
  <si>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</si>
  <si>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</si>
  <si>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</si>
  <si>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</si>
  <si>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</si>
  <si>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</si>
  <si>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</si>
  <si>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</si>
  <si>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</si>
  <si>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</si>
  <si>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</si>
  <si>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</si>
  <si>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</si>
  <si>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</si>
  <si>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</si>
  <si>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</si>
  <si>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</si>
  <si>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</si>
  <si>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</si>
  <si>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</si>
  <si>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</si>
  <si>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</si>
  <si>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</si>
  <si>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</si>
  <si>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</si>
  <si>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</si>
  <si>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</si>
  <si>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</si>
  <si>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</si>
  <si>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</si>
  <si>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</si>
  <si>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</si>
  <si>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</si>
  <si>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</si>
  <si>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</si>
  <si>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</si>
  <si>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</si>
  <si>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</si>
  <si>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</si>
  <si>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</si>
  <si>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</si>
  <si>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</si>
  <si>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</si>
  <si>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</si>
  <si>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</si>
  <si>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</si>
  <si>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</si>
  <si>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</si>
  <si>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</si>
  <si>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</si>
  <si>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</si>
  <si>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</si>
  <si>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</si>
  <si>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</si>
  <si>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</si>
  <si>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</si>
  <si>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</si>
  <si>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</si>
  <si>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</si>
  <si>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</si>
  <si>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</si>
  <si>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</si>
  <si>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</si>
  <si>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</si>
  <si>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</si>
  <si>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</si>
  <si>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</si>
  <si>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</si>
  <si>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</si>
  <si>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</si>
  <si>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</si>
  <si>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</si>
  <si>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</si>
  <si>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</si>
  <si>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</si>
  <si>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</si>
  <si>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</si>
  <si>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</si>
  <si>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</si>
  <si>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</si>
  <si>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</si>
  <si>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</si>
  <si>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</si>
  <si>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</si>
  <si>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</si>
  <si>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</si>
  <si>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</si>
  <si>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</si>
  <si>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</si>
  <si>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</si>
  <si>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</si>
  <si>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</si>
  <si>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</si>
  <si>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</si>
  <si>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</si>
  <si>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</si>
  <si>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</si>
  <si>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</si>
  <si>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</si>
  <si>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</si>
  <si>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</si>
  <si>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</si>
  <si>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</si>
  <si>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</si>
  <si>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</si>
  <si>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</si>
  <si>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</si>
  <si>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</si>
  <si>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</si>
  <si>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</si>
  <si>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</si>
  <si>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</si>
  <si>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</si>
  <si>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</si>
  <si>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</si>
  <si>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</si>
  <si>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</si>
  <si>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</si>
  <si>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</si>
  <si>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</si>
  <si>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</si>
  <si>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</si>
  <si>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</si>
  <si>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</si>
  <si>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</si>
  <si>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</si>
  <si>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</si>
  <si>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</si>
  <si>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</si>
  <si>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</si>
  <si>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</si>
  <si>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</si>
  <si>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</si>
  <si>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</si>
  <si>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</si>
  <si>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</si>
  <si>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</si>
  <si>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</si>
  <si>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</si>
  <si>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</si>
  <si>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</si>
  <si>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</si>
  <si>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</si>
  <si>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</si>
  <si>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</si>
  <si>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</si>
  <si>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</si>
  <si>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</si>
  <si>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</si>
  <si>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</si>
  <si>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</si>
  <si>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</si>
  <si>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</si>
  <si>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</si>
  <si>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</si>
  <si>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</si>
  <si>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</si>
  <si>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</si>
  <si>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</si>
  <si>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</si>
  <si>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</si>
  <si>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</si>
  <si>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</si>
  <si>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</si>
  <si>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</si>
  <si>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</si>
  <si>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</si>
  <si>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</si>
  <si>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</si>
  <si>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</si>
  <si>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</si>
  <si>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</si>
  <si>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</si>
  <si>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</si>
  <si>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</si>
  <si>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</si>
  <si>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</si>
  <si>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</si>
  <si>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</si>
  <si>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</si>
  <si>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</si>
  <si>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</si>
  <si>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</si>
  <si>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</si>
  <si>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</si>
  <si>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</si>
  <si>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</si>
  <si>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</si>
  <si>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</si>
  <si>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</si>
  <si>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</si>
  <si>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</si>
  <si>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</si>
  <si>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</si>
  <si>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</si>
  <si>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</si>
  <si>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</si>
  <si>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</si>
  <si>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</si>
  <si>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</si>
  <si>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</si>
  <si>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</si>
  <si>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</si>
  <si>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</si>
  <si>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</si>
  <si>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</si>
  <si>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</si>
  <si>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</si>
  <si>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</si>
  <si>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</si>
  <si>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</si>
  <si>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</si>
  <si>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</si>
  <si>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</si>
  <si>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</si>
  <si>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</si>
  <si>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</si>
  <si>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</si>
  <si>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</si>
  <si>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</si>
  <si>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</si>
  <si>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</si>
  <si>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</si>
  <si>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</si>
  <si>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</si>
  <si>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</si>
  <si>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</si>
  <si>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</si>
  <si>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</si>
  <si>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</si>
  <si>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</si>
  <si>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</si>
  <si>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</si>
  <si>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</si>
  <si>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</si>
  <si>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</si>
  <si>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</si>
  <si>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</si>
  <si>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</si>
  <si>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</si>
  <si>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</si>
  <si>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</si>
  <si>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</si>
  <si>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</si>
  <si>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</si>
  <si>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</si>
  <si>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</si>
  <si>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</si>
  <si>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</si>
  <si>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</si>
  <si>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</si>
  <si>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</si>
  <si>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</si>
  <si>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</si>
  <si>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</si>
  <si>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</si>
  <si>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</si>
  <si>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</si>
  <si>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</si>
  <si>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</si>
  <si>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</si>
  <si>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</si>
  <si>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</si>
  <si>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</si>
  <si>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</si>
  <si>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</si>
  <si>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</si>
  <si>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</si>
  <si>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</si>
  <si>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</si>
  <si>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</si>
  <si>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</si>
  <si>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</si>
  <si>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</si>
  <si>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</si>
  <si>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</si>
  <si>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</si>
  <si>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</si>
  <si>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</si>
  <si>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</si>
  <si>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</si>
  <si>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</si>
  <si>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</si>
  <si>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</si>
  <si>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</si>
  <si>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</si>
  <si>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</si>
  <si>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</si>
  <si>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</si>
  <si>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</si>
  <si>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</si>
  <si>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</si>
  <si>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</si>
  <si>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</si>
  <si>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</si>
  <si>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</si>
  <si>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</si>
  <si>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</si>
  <si>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</si>
  <si>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</si>
  <si>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</si>
  <si>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</si>
  <si>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</si>
  <si>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</si>
  <si>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</si>
  <si>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</si>
  <si>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</si>
  <si>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</si>
  <si>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</si>
  <si>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</si>
  <si>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</si>
  <si>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</si>
  <si>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</si>
  <si>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</si>
  <si>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</si>
  <si>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</si>
  <si>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</si>
  <si>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</si>
  <si>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</si>
  <si>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</si>
  <si>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</si>
  <si>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</si>
  <si>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</si>
  <si>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</si>
  <si>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</si>
  <si>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</si>
  <si>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</si>
  <si>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</si>
  <si>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</si>
  <si>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</si>
  <si>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</si>
  <si>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</si>
  <si>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</si>
  <si>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</si>
  <si>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</si>
  <si>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</si>
  <si>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</si>
  <si>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</si>
  <si>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</si>
  <si>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</si>
  <si>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</si>
  <si>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</si>
  <si>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</si>
  <si>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</si>
  <si>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</si>
  <si>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</si>
  <si>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</si>
  <si>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</si>
  <si>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</si>
  <si>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</si>
  <si>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</si>
  <si>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</si>
  <si>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</si>
  <si>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</si>
  <si>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</si>
  <si>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</si>
  <si>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</si>
  <si>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</si>
  <si>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</si>
  <si>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</si>
  <si>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</si>
  <si>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</si>
  <si>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</si>
  <si>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</si>
  <si>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</si>
  <si>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</si>
  <si>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</si>
  <si>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</si>
  <si>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</si>
  <si>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</si>
  <si>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</si>
  <si>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</si>
  <si>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</si>
  <si>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</si>
  <si>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</si>
  <si>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</si>
  <si>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</si>
  <si>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</si>
  <si>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</si>
  <si>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</si>
  <si>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</si>
  <si>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</si>
  <si>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</si>
  <si>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</si>
  <si>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</si>
  <si>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</si>
  <si>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</si>
  <si>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</si>
  <si>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</si>
  <si>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</si>
  <si>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</si>
  <si>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</si>
  <si>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</si>
  <si>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</si>
  <si>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</si>
  <si>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</si>
  <si>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</si>
  <si>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</si>
  <si>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</si>
  <si>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</si>
  <si>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</si>
  <si>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</si>
  <si>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</si>
  <si>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</si>
  <si>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</si>
  <si>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</si>
  <si>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</si>
  <si>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</si>
  <si>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</si>
  <si>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</si>
  <si>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</si>
  <si>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</si>
  <si>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</si>
  <si>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</si>
  <si>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</si>
  <si>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</si>
  <si>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</si>
  <si>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</si>
  <si>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</si>
  <si>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</si>
  <si>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</si>
  <si>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</si>
  <si>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</si>
  <si>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</si>
  <si>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</si>
  <si>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</si>
  <si>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</si>
  <si>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</si>
  <si>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</si>
  <si>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</si>
  <si>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</si>
  <si>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</si>
  <si>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</si>
  <si>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</si>
  <si>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</si>
  <si>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</si>
  <si>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</si>
  <si>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</si>
  <si>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</si>
  <si>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</si>
  <si>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</si>
  <si>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</si>
  <si>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</si>
  <si>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</si>
  <si>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</si>
  <si>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</si>
  <si>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</si>
  <si>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</si>
  <si>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</si>
  <si>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</si>
  <si>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</si>
  <si>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</si>
  <si>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</si>
  <si>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</si>
  <si>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</si>
  <si>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</si>
  <si>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</si>
  <si>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</si>
  <si>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</si>
  <si>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</si>
  <si>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</si>
  <si>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</si>
  <si>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</si>
  <si>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</si>
  <si>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</si>
  <si>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</si>
  <si>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</si>
  <si>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</si>
  <si>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</si>
  <si>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</si>
  <si>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</si>
  <si>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</si>
  <si>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</si>
  <si>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</si>
  <si>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</si>
  <si>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</si>
  <si>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</si>
  <si>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</si>
  <si>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</si>
  <si>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</si>
  <si>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</si>
  <si>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</si>
  <si>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</si>
  <si>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</si>
  <si>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</si>
  <si>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</si>
  <si>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</si>
  <si>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</si>
  <si>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</si>
  <si>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</si>
  <si>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</si>
  <si>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</si>
  <si>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</si>
  <si>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</si>
  <si>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</si>
  <si>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</si>
  <si>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</si>
  <si>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</si>
  <si>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</si>
  <si>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</si>
  <si>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</si>
  <si>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</si>
  <si>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</si>
  <si>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</si>
  <si>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</si>
  <si>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</si>
  <si>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</si>
  <si>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</si>
  <si>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</si>
  <si>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</si>
  <si>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</si>
  <si>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</si>
  <si>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</si>
  <si>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</si>
  <si>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</si>
  <si>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</si>
  <si>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</si>
  <si>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</si>
  <si>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</si>
  <si>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</si>
  <si>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</si>
  <si>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</si>
  <si>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</si>
  <si>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</si>
  <si>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</si>
  <si>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</si>
  <si>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</si>
  <si>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</si>
  <si>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</si>
  <si>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</si>
  <si>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</si>
  <si>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</si>
  <si>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</si>
  <si>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</si>
  <si>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</si>
  <si>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</si>
  <si>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</si>
  <si>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</si>
  <si>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</si>
  <si>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</si>
  <si>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</si>
  <si>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</si>
  <si>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</si>
  <si>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</si>
  <si>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</si>
  <si>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</si>
  <si>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</si>
  <si>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</si>
  <si>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</si>
  <si>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</si>
  <si>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</si>
  <si>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</si>
  <si>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</si>
  <si>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</si>
  <si>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</si>
  <si>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</si>
  <si>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</si>
  <si>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</si>
  <si>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</si>
  <si>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</si>
  <si>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</si>
  <si>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</si>
  <si>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</si>
  <si>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</si>
  <si>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</si>
  <si>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</si>
  <si>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</si>
  <si>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</si>
  <si>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</si>
  <si>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</si>
  <si>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</si>
  <si>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</si>
  <si>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</si>
  <si>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</si>
  <si>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</si>
  <si>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</si>
  <si>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</si>
  <si>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</si>
  <si>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</si>
  <si>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</si>
  <si>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</si>
  <si>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</si>
  <si>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</si>
  <si>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</si>
  <si>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</si>
  <si>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</si>
  <si>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</si>
  <si>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</si>
  <si>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</si>
  <si>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</si>
  <si>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</si>
  <si>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</si>
  <si>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</si>
  <si>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</si>
  <si>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</si>
  <si>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</si>
  <si>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</si>
  <si>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</si>
  <si>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</si>
  <si>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</si>
  <si>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</si>
  <si>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</si>
  <si>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</si>
  <si>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</si>
  <si>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</si>
  <si>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</si>
  <si>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</si>
  <si>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</si>
  <si>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</si>
  <si>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</si>
  <si>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</si>
  <si>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</si>
  <si>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</si>
  <si>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</si>
  <si>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</si>
  <si>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</si>
  <si>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</si>
  <si>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</si>
  <si>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</si>
  <si>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</si>
  <si>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</si>
  <si>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</si>
  <si>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</si>
  <si>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</si>
  <si>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</si>
  <si>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</si>
  <si>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</si>
  <si>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</si>
  <si>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</si>
  <si>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</si>
  <si>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</si>
  <si>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</si>
  <si>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</si>
  <si>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</si>
  <si>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</si>
  <si>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</si>
  <si>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</si>
  <si>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</si>
  <si>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</si>
  <si>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</si>
  <si>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</si>
  <si>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</si>
  <si>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</si>
  <si>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</si>
  <si>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</si>
  <si>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</si>
  <si>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</si>
  <si>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</si>
  <si>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</si>
  <si>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</si>
  <si>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</si>
  <si>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</si>
  <si>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</si>
  <si>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</si>
  <si>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</si>
  <si>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</si>
  <si>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</si>
  <si>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</si>
  <si>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</si>
  <si>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</si>
  <si>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</si>
  <si>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</si>
  <si>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</si>
  <si>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</si>
  <si>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</si>
  <si>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</si>
  <si>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</si>
  <si>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</si>
  <si>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</si>
  <si>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</si>
  <si>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</si>
  <si>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</si>
  <si>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</si>
  <si>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</si>
  <si>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</si>
  <si>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</si>
  <si>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</si>
  <si>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</si>
  <si>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</si>
  <si>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</si>
  <si>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</si>
  <si>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</si>
  <si>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</si>
  <si>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</si>
  <si>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</si>
  <si>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</si>
  <si>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</si>
  <si>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</si>
  <si>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</si>
  <si>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</si>
  <si>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</si>
  <si>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</si>
  <si>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</si>
  <si>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</si>
  <si>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</si>
  <si>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</si>
  <si>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</si>
  <si>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</si>
  <si>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</si>
  <si>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</si>
  <si>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</si>
  <si>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</si>
  <si>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</si>
  <si>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</si>
  <si>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</si>
  <si>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</si>
  <si>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</si>
  <si>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</si>
  <si>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</si>
  <si>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</si>
  <si>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</si>
  <si>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</si>
  <si>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</si>
  <si>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</si>
  <si>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</si>
  <si>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</si>
  <si>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</si>
  <si>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</si>
  <si>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</si>
  <si>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</si>
  <si>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</si>
  <si>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</si>
  <si>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</si>
  <si>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</si>
  <si>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</si>
  <si>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</si>
  <si>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</si>
  <si>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</si>
  <si>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</si>
  <si>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</si>
  <si>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</si>
  <si>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</si>
  <si>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</si>
  <si>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</si>
  <si>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</si>
  <si>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</si>
  <si>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</si>
  <si>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</si>
  <si>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</si>
  <si>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</si>
  <si>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</si>
  <si>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</si>
  <si>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</si>
  <si>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</si>
  <si>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</si>
  <si>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</si>
  <si>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</si>
  <si>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</si>
  <si>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</si>
  <si>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</si>
  <si>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</si>
  <si>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</si>
  <si>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</si>
  <si>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</si>
  <si>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</si>
  <si>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</si>
  <si>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</si>
  <si>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</si>
  <si>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</si>
  <si>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</si>
  <si>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</si>
  <si>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</si>
  <si>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</si>
  <si>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</si>
  <si>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</si>
  <si>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</si>
  <si>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</si>
  <si>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</si>
  <si>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</si>
  <si>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</si>
  <si>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</si>
  <si>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</si>
  <si>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</si>
  <si>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</si>
  <si>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</si>
  <si>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</si>
  <si>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</si>
  <si>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</si>
  <si>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</si>
  <si>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</si>
  <si>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</si>
  <si>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</si>
  <si>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</si>
  <si>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</si>
  <si>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</si>
  <si>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</si>
  <si>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</si>
  <si>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</si>
  <si>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</si>
  <si>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</si>
  <si>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</si>
  <si>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</si>
  <si>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</si>
  <si>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</si>
  <si>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</si>
  <si>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</si>
  <si>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</si>
  <si>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</si>
  <si>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</si>
  <si>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</si>
  <si>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</si>
  <si>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</si>
  <si>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</si>
  <si>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</si>
  <si>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</si>
  <si>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</si>
  <si>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</si>
  <si>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</si>
  <si>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</si>
  <si>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</si>
  <si>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</si>
  <si>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</si>
  <si>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</si>
  <si>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</si>
  <si>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</si>
  <si>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</si>
  <si>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</si>
  <si>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</si>
  <si>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</si>
  <si>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</si>
  <si>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</si>
  <si>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</si>
  <si>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</si>
  <si>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</si>
  <si>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</si>
  <si>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</si>
  <si>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</si>
  <si>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</si>
  <si>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</si>
  <si>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</si>
  <si>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</si>
  <si>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</si>
  <si>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</si>
  <si>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</si>
  <si>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</si>
  <si>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</si>
  <si>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</si>
  <si>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</si>
  <si>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</si>
  <si>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</si>
  <si>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</si>
  <si>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</si>
  <si>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</si>
  <si>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</si>
  <si>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</si>
  <si>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</si>
  <si>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</si>
  <si>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</si>
  <si>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</si>
  <si>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</si>
  <si>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</si>
  <si>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</si>
  <si>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</si>
  <si>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</si>
  <si>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</si>
  <si>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</si>
  <si>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</si>
  <si>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</si>
  <si>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</si>
  <si>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</si>
  <si>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</si>
  <si>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</si>
  <si>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</si>
  <si>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</si>
  <si>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</si>
  <si>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</si>
  <si>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</si>
  <si>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</si>
  <si>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</si>
  <si>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</si>
  <si>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</si>
  <si>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</si>
  <si>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</si>
  <si>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</si>
  <si>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</si>
  <si>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</si>
  <si>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</si>
  <si>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</si>
  <si>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</si>
  <si>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</si>
  <si>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</si>
  <si>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</si>
  <si>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</si>
  <si>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</si>
  <si>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</si>
  <si>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</si>
  <si>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</si>
  <si>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</si>
  <si>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</si>
  <si>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</si>
  <si>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</si>
  <si>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</si>
  <si>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</si>
  <si>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</si>
  <si>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</si>
  <si>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</si>
  <si>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</si>
  <si>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</si>
  <si>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</si>
  <si>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</si>
  <si>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</si>
  <si>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</si>
  <si>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</si>
  <si>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</si>
  <si>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</si>
  <si>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</si>
  <si>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</si>
  <si>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</si>
  <si>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</si>
  <si>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</si>
  <si>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</si>
  <si>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</si>
  <si>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</si>
  <si>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</si>
  <si>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</si>
  <si>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</si>
  <si>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</si>
  <si>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</si>
  <si>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</si>
  <si>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</si>
  <si>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</si>
  <si>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</si>
  <si>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</si>
  <si>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</si>
  <si>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</si>
  <si>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</si>
  <si>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</si>
  <si>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</si>
  <si>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</si>
  <si>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</si>
  <si>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</si>
  <si>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</si>
  <si>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</si>
  <si>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</si>
  <si>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</si>
  <si>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</si>
  <si>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</si>
  <si>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</si>
  <si>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</si>
  <si>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</si>
  <si>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</si>
  <si>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</si>
  <si>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</si>
  <si>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</si>
  <si>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</si>
  <si>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</si>
  <si>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</si>
  <si>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</si>
  <si>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</si>
  <si>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</si>
  <si>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</si>
  <si>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</si>
  <si>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</si>
  <si>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</si>
  <si>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</si>
  <si>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</si>
  <si>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</si>
  <si>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</si>
  <si>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</si>
  <si>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</si>
  <si>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</si>
  <si>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</si>
  <si>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</si>
  <si>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</si>
  <si>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</si>
  <si>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</si>
  <si>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</si>
  <si>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</si>
  <si>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</si>
  <si>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</si>
  <si>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</si>
  <si>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</si>
  <si>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</si>
  <si>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</si>
  <si>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</si>
  <si>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</si>
  <si>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</si>
  <si>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</si>
  <si>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</si>
  <si>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</si>
  <si>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</si>
  <si>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</si>
  <si>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</si>
  <si>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</si>
  <si>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</si>
  <si>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</si>
  <si>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</si>
  <si>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</si>
  <si>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</si>
  <si>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</si>
  <si>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</si>
  <si>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</si>
  <si>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</si>
  <si>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</si>
  <si>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</si>
  <si>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</si>
  <si>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</si>
  <si>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</si>
  <si>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</si>
  <si>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</si>
  <si>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</si>
  <si>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</si>
  <si>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</si>
  <si>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</si>
  <si>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</si>
  <si>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</si>
  <si>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</si>
  <si>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</si>
  <si>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</si>
  <si>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</si>
  <si>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</si>
  <si>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</si>
  <si>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</si>
  <si>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</si>
  <si>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</si>
  <si>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</si>
  <si>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</si>
  <si>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</si>
  <si>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</si>
  <si>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</si>
  <si>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</si>
  <si>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</si>
  <si>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</si>
  <si>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</si>
  <si>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</si>
  <si>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</si>
  <si>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</si>
  <si>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</si>
  <si>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</si>
  <si>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</si>
  <si>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</si>
  <si>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</si>
  <si>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</si>
  <si>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</si>
  <si>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</si>
  <si>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</si>
  <si>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</si>
  <si>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</si>
  <si>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</si>
  <si>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</si>
  <si>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</si>
  <si>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</si>
  <si>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</si>
  <si>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</si>
  <si>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</si>
  <si>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</si>
  <si>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</si>
  <si>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</si>
  <si>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</si>
  <si>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</si>
  <si>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</si>
  <si>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</si>
  <si>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</si>
  <si>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</si>
  <si>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</si>
  <si>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</si>
  <si>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</si>
  <si>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</si>
  <si>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</si>
  <si>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</si>
  <si>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</si>
  <si>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</si>
  <si>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</si>
  <si>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</si>
  <si>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</si>
  <si>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</si>
  <si>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</si>
  <si>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</si>
  <si>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</si>
  <si>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</si>
  <si>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</si>
  <si>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</si>
  <si>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</si>
  <si>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</si>
  <si>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</si>
  <si>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</si>
  <si>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</si>
  <si>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</si>
  <si>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</si>
  <si>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</si>
  <si>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</si>
  <si>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</si>
  <si>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</si>
  <si>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</si>
  <si>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</si>
  <si>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</si>
  <si>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</si>
  <si>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</si>
  <si>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</si>
  <si>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</si>
  <si>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</si>
  <si>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</si>
  <si>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</si>
  <si>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</si>
  <si>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</si>
  <si>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</si>
  <si>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</si>
  <si>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</si>
  <si>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</si>
  <si>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</si>
  <si>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</si>
  <si>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</si>
  <si>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</si>
  <si>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</si>
  <si>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</si>
  <si>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</si>
  <si>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</si>
  <si>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</si>
  <si>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</si>
  <si>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</si>
  <si>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</si>
  <si>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</si>
  <si>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</si>
  <si>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</si>
  <si>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</si>
  <si>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</si>
  <si>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</si>
  <si>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</si>
  <si>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</si>
  <si>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</si>
  <si>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</si>
  <si>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</si>
  <si>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</si>
  <si>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</si>
  <si>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</si>
  <si>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</si>
  <si>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</si>
  <si>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</si>
  <si>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</si>
  <si>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</si>
  <si>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</si>
  <si>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</si>
  <si>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</si>
  <si>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</si>
  <si>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</si>
  <si>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</si>
  <si>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</si>
  <si>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</si>
  <si>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</si>
  <si>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</si>
  <si>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</si>
  <si>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</si>
  <si>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</si>
  <si>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</si>
  <si>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</si>
  <si>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</si>
  <si>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</si>
  <si>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</si>
  <si>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</si>
  <si>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</si>
  <si>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</si>
  <si>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</si>
  <si>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</si>
  <si>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</si>
  <si>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</si>
  <si>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</si>
  <si>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</si>
  <si>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</si>
  <si>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</si>
  <si>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</si>
  <si>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</si>
  <si>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</si>
  <si>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</si>
  <si>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</si>
  <si>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</si>
  <si>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</si>
  <si>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</si>
  <si>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</si>
  <si>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</si>
  <si>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</si>
  <si>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</si>
  <si>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</si>
  <si>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</si>
  <si>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</si>
  <si>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</si>
  <si>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</si>
  <si>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</si>
  <si>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</si>
  <si>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</si>
  <si>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</si>
  <si>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</si>
  <si>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</si>
  <si>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</si>
  <si>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</si>
  <si>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</si>
  <si>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</si>
  <si>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</si>
  <si>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</si>
  <si>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</si>
  <si>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</si>
  <si>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</si>
  <si>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</si>
  <si>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</si>
  <si>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</si>
  <si>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</si>
  <si>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</si>
  <si>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</si>
  <si>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</si>
  <si>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</si>
  <si>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</si>
  <si>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</si>
  <si>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</si>
  <si>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</si>
  <si>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</si>
  <si>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</si>
  <si>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</si>
  <si>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</si>
  <si>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</si>
  <si>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</si>
  <si>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</si>
  <si>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</si>
  <si>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</si>
  <si>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</si>
  <si>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</si>
  <si>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</si>
  <si>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</si>
  <si>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</si>
  <si>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</si>
  <si>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</si>
  <si>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</si>
  <si>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</si>
  <si>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</si>
  <si>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</si>
  <si>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</si>
  <si>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</si>
  <si>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</si>
  <si>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</si>
  <si>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</si>
  <si>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</si>
  <si>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</si>
  <si>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</si>
  <si>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</si>
  <si>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</si>
  <si>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</si>
  <si>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</si>
  <si>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</si>
  <si>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</si>
  <si>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</si>
  <si>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</si>
  <si>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</si>
  <si>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</si>
  <si>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</si>
  <si>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</si>
  <si>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</si>
  <si>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</si>
  <si>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</si>
  <si>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</si>
  <si>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</si>
  <si>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</si>
  <si>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</si>
  <si>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</si>
  <si>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</si>
  <si>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</si>
  <si>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</si>
  <si>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</si>
  <si>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</si>
  <si>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</si>
  <si>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</si>
  <si>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</si>
  <si>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</si>
  <si>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</si>
  <si>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</si>
  <si>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</si>
  <si>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</si>
  <si>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</si>
  <si>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</si>
  <si>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</si>
  <si>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</si>
  <si>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</si>
  <si>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</si>
  <si>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</si>
  <si>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</si>
  <si>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</si>
  <si>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</si>
  <si>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</si>
  <si>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</si>
  <si>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</si>
  <si>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</si>
  <si>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</si>
  <si>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</si>
  <si>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</si>
  <si>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</si>
  <si>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</si>
  <si>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</si>
  <si>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</si>
  <si>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</si>
  <si>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</si>
  <si>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</si>
  <si>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</si>
  <si>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</si>
  <si>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</si>
  <si>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</si>
  <si>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</si>
  <si>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</si>
  <si>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</si>
  <si>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</si>
  <si>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</si>
  <si>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</si>
  <si>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</si>
  <si>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</si>
  <si>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</si>
  <si>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</si>
  <si>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</si>
  <si>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</si>
  <si>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</si>
  <si>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</si>
  <si>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</si>
  <si>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</si>
  <si>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</si>
  <si>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</si>
  <si>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</si>
  <si>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</si>
  <si>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</si>
  <si>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</si>
  <si>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</si>
  <si>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</si>
  <si>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</si>
  <si>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</si>
  <si>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</si>
  <si>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</si>
  <si>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</si>
  <si>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</si>
  <si>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</si>
  <si>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</si>
  <si>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</si>
  <si>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</si>
  <si>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</si>
  <si>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</si>
  <si>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</si>
  <si>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</si>
  <si>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</si>
  <si>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</si>
  <si>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</si>
  <si>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</si>
  <si>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</si>
  <si>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</si>
  <si>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</si>
  <si>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</si>
  <si>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</si>
  <si>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</si>
  <si>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</si>
  <si>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</si>
  <si>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</si>
  <si>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</si>
  <si>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</si>
  <si>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</si>
  <si>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</si>
  <si>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</si>
  <si>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</si>
  <si>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</si>
  <si>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</si>
  <si>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</si>
  <si>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</si>
  <si>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</si>
  <si>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</si>
  <si>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</si>
  <si>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</si>
  <si>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</si>
  <si>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</si>
  <si>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</si>
  <si>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</si>
  <si>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</si>
  <si>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</si>
  <si>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</si>
  <si>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</si>
  <si>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</si>
  <si>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</si>
  <si>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</si>
  <si>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</si>
  <si>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</si>
  <si>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</si>
  <si>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</si>
  <si>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</si>
  <si>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</si>
  <si>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</si>
  <si>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</si>
  <si>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</si>
  <si>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</si>
  <si>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</si>
  <si>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</si>
  <si>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</si>
  <si>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</si>
  <si>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</si>
  <si>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</si>
  <si>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</si>
  <si>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</si>
  <si>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</si>
  <si>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</si>
  <si>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</si>
  <si>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</si>
  <si>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</si>
  <si>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</si>
  <si>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</si>
  <si>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</si>
  <si>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</si>
  <si>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</si>
  <si>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</si>
  <si>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</si>
  <si>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</si>
  <si>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</si>
  <si>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</si>
  <si>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</si>
  <si>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</si>
  <si>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</si>
  <si>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</si>
  <si>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</si>
  <si>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</si>
  <si>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</si>
  <si>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</si>
  <si>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</si>
  <si>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</si>
  <si>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</si>
  <si>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</si>
  <si>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</si>
  <si>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</si>
  <si>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</si>
  <si>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</si>
  <si>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</si>
  <si>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</si>
  <si>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</si>
  <si>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</si>
  <si>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</si>
  <si>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</si>
  <si>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</si>
  <si>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</si>
  <si>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</si>
  <si>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</si>
  <si>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</si>
  <si>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</si>
  <si>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</si>
  <si>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</si>
  <si>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</si>
  <si>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</si>
  <si>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</si>
  <si>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</si>
  <si>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</si>
  <si>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</si>
  <si>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</si>
  <si>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</si>
  <si>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</si>
  <si>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</si>
  <si>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</si>
  <si>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</si>
  <si>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</si>
  <si>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</si>
  <si>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</si>
  <si>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</si>
  <si>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</si>
  <si>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</si>
  <si>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</si>
  <si>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</si>
  <si>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</si>
  <si>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</si>
  <si>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</si>
  <si>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</si>
  <si>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</si>
  <si>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</si>
  <si>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</si>
  <si>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</si>
  <si>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</si>
  <si>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</si>
  <si>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</si>
  <si>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</si>
  <si>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</si>
  <si>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</si>
  <si>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</si>
  <si>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</si>
  <si>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</si>
  <si>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</si>
  <si>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</si>
  <si>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</si>
  <si>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</si>
  <si>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</si>
  <si>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</si>
  <si>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</si>
  <si>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</si>
  <si>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</si>
  <si>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</si>
  <si>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</si>
  <si>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</si>
  <si>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</si>
  <si>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</si>
  <si>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</si>
  <si>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</si>
  <si>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</si>
  <si>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</si>
  <si>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</si>
  <si>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</si>
  <si>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</si>
  <si>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</si>
  <si>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</si>
  <si>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</si>
  <si>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</si>
  <si>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</si>
  <si>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</si>
  <si>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</si>
  <si>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</si>
  <si>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</si>
  <si>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</si>
  <si>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</si>
  <si>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</si>
  <si>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</si>
  <si>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</si>
  <si>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</si>
  <si>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</si>
  <si>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</si>
  <si>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</si>
  <si>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</si>
  <si>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</si>
  <si>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</si>
  <si>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</si>
  <si>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</si>
  <si>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</si>
  <si>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</si>
  <si>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</si>
  <si>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</si>
  <si>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</si>
  <si>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</si>
  <si>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</si>
  <si>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</si>
  <si>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</si>
  <si>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</si>
  <si>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</si>
  <si>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</si>
  <si>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</si>
  <si>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</si>
  <si>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</si>
  <si>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</si>
  <si>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</si>
  <si>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</si>
  <si>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</si>
  <si>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</si>
  <si>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</si>
  <si>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</si>
  <si>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</si>
  <si>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</si>
  <si>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</si>
  <si>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</si>
  <si>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</si>
  <si>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</si>
  <si>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</si>
  <si>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</si>
  <si>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</si>
  <si>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</si>
  <si>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</si>
  <si>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</si>
  <si>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</si>
  <si>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</si>
  <si>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</si>
  <si>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</si>
  <si>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</si>
  <si>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</si>
  <si>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</si>
  <si>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</si>
  <si>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</si>
  <si>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</si>
  <si>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</si>
  <si>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</si>
  <si>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</si>
  <si>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</si>
  <si>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</si>
  <si>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</si>
  <si>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</si>
  <si>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</si>
  <si>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</si>
  <si>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</si>
  <si>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</si>
  <si>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</si>
  <si>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</si>
  <si>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</si>
  <si>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</si>
  <si>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</si>
  <si>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</si>
  <si>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</si>
  <si>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</si>
  <si>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</si>
  <si>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</si>
  <si>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</si>
  <si>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</si>
  <si>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</si>
  <si>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</si>
  <si>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</si>
  <si>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</si>
  <si>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</si>
  <si>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</si>
  <si>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</si>
  <si>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</si>
  <si>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</si>
  <si>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</si>
  <si>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</si>
  <si>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</si>
  <si>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</si>
  <si>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</si>
  <si>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</si>
  <si>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</si>
  <si>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</si>
  <si>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</si>
  <si>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</si>
  <si>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</si>
  <si>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</si>
  <si>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</si>
  <si>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</si>
  <si>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</si>
  <si>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</si>
  <si>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</si>
  <si>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</si>
  <si>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</si>
  <si>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</si>
  <si>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</si>
  <si>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</si>
  <si>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</si>
  <si>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</si>
  <si>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</si>
  <si>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</si>
  <si>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</si>
  <si>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</si>
  <si>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</si>
  <si>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</si>
  <si>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</si>
  <si>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</si>
  <si>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</si>
  <si>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</si>
  <si>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</si>
  <si>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</si>
  <si>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</si>
  <si>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</si>
  <si>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</si>
  <si>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</si>
  <si>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</si>
  <si>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</si>
  <si>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</si>
  <si>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</si>
  <si>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</si>
  <si>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</si>
  <si>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</si>
  <si>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</si>
  <si>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</si>
  <si>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</si>
  <si>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</si>
  <si>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</si>
  <si>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</si>
  <si>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</si>
  <si>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</si>
  <si>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</si>
  <si>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</si>
  <si>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</si>
  <si>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</si>
  <si>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</si>
  <si>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</si>
  <si>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</si>
  <si>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</si>
  <si>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</si>
  <si>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</si>
  <si>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</si>
  <si>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</si>
  <si>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</si>
  <si>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</si>
  <si>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</si>
  <si>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</si>
  <si>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</si>
  <si>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</si>
  <si>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</si>
  <si>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</si>
  <si>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</si>
  <si>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</si>
  <si>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</si>
  <si>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</si>
  <si>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</si>
  <si>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</si>
  <si>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</si>
  <si>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</si>
  <si>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</si>
  <si>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</si>
  <si>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</si>
  <si>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</si>
  <si>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</si>
  <si>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</si>
  <si>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</si>
  <si>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</si>
  <si>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</si>
  <si>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</si>
  <si>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</si>
  <si>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</si>
  <si>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</si>
  <si>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</si>
  <si>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</si>
  <si>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</si>
  <si>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</si>
  <si>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</si>
  <si>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</si>
  <si>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</si>
  <si>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</si>
  <si>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</si>
  <si>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</si>
  <si>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</si>
  <si>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</si>
  <si>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</si>
  <si>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</si>
  <si>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</si>
  <si>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</si>
  <si>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</si>
  <si>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</si>
  <si>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</si>
  <si>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</si>
  <si>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</si>
  <si>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</si>
  <si>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</si>
  <si>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</si>
  <si>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</si>
  <si>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</si>
  <si>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</si>
  <si>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</si>
  <si>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</si>
  <si>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</si>
  <si>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</si>
  <si>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</si>
  <si>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</si>
  <si>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</si>
  <si>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</si>
  <si>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</si>
  <si>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</si>
  <si>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</si>
  <si>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</si>
  <si>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</si>
  <si>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</si>
  <si>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</si>
  <si>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</si>
  <si>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</si>
  <si>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</si>
  <si>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</si>
  <si>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</si>
  <si>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</si>
  <si>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</si>
  <si>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</si>
  <si>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</si>
  <si>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</si>
  <si>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</si>
  <si>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</si>
  <si>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</si>
  <si>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</si>
  <si>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</si>
  <si>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</si>
  <si>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</si>
  <si>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</si>
  <si>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</si>
  <si>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</si>
  <si>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</si>
  <si>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</si>
  <si>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</si>
  <si>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</si>
  <si>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</si>
  <si>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</si>
  <si>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</si>
  <si>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</si>
  <si>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</si>
  <si>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</si>
  <si>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</si>
  <si>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</si>
  <si>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</si>
  <si>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</si>
  <si>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</si>
  <si>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</si>
  <si>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</si>
  <si>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</si>
  <si>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</si>
  <si>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</si>
  <si>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</si>
  <si>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</si>
  <si>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</si>
  <si>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</si>
  <si>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</si>
  <si>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</si>
  <si>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</si>
  <si>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</si>
  <si>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</si>
  <si>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</si>
  <si>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</si>
  <si>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</si>
  <si>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</si>
  <si>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</si>
  <si>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</si>
  <si>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</si>
  <si>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</si>
  <si>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</si>
  <si>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</si>
  <si>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</si>
  <si>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</si>
  <si>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</si>
  <si>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</si>
  <si>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</si>
  <si>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</si>
  <si>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</si>
  <si>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</si>
  <si>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</si>
  <si>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</si>
  <si>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</si>
  <si>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</si>
  <si>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</si>
  <si>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</si>
  <si>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</si>
  <si>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</si>
  <si>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</si>
  <si>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</si>
  <si>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</si>
  <si>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</si>
  <si>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</si>
  <si>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</si>
  <si>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</si>
  <si>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</si>
  <si>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</si>
  <si>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</si>
  <si>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</si>
  <si>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</si>
  <si>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</si>
  <si>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</si>
  <si>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</si>
  <si>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</si>
  <si>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</si>
  <si>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</si>
  <si>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</si>
  <si>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</si>
  <si>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</si>
  <si>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</si>
  <si>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</si>
  <si>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</si>
  <si>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</si>
  <si>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</si>
  <si>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</si>
  <si>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</si>
  <si>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</si>
  <si>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</si>
  <si>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</si>
  <si>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</si>
  <si>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</si>
  <si>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</si>
  <si>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</si>
  <si>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</si>
  <si>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</si>
  <si>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</si>
  <si>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</si>
  <si>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</si>
  <si>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</si>
  <si>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</si>
  <si>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</si>
  <si>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</si>
  <si>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</si>
  <si>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</si>
  <si>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</si>
  <si>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</si>
  <si>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</si>
  <si>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</si>
  <si>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</si>
  <si>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</si>
  <si>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</si>
  <si>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</si>
  <si>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</si>
  <si>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</si>
  <si>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</si>
  <si>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</si>
  <si>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</si>
  <si>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</si>
  <si>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</si>
  <si>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</si>
  <si>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</si>
  <si>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</si>
  <si>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</si>
  <si>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</si>
  <si>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</si>
  <si>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</si>
  <si>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</si>
  <si>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</si>
  <si>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</si>
  <si>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</si>
  <si>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</si>
  <si>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</si>
  <si>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</si>
  <si>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</si>
  <si>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</si>
  <si>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</si>
  <si>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</si>
  <si>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</si>
  <si>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</si>
  <si>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</si>
  <si>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</si>
  <si>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</si>
  <si>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</si>
  <si>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</si>
  <si>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</si>
  <si>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</si>
  <si>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</si>
  <si>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</si>
  <si>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</si>
  <si>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</si>
  <si>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</si>
  <si>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</si>
  <si>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</si>
  <si>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</si>
  <si>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</si>
  <si>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</si>
  <si>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</si>
  <si>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</si>
  <si>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</si>
  <si>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</si>
  <si>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</si>
  <si>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</si>
  <si>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</si>
  <si>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</si>
  <si>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</si>
  <si>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</si>
  <si>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</si>
  <si>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</si>
  <si>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</si>
  <si>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</si>
  <si>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</si>
  <si>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</si>
  <si>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</si>
  <si>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</si>
  <si>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</si>
  <si>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</si>
  <si>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</si>
  <si>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</si>
  <si>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</si>
  <si>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</si>
  <si>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</si>
  <si>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</si>
  <si>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</si>
  <si>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</si>
  <si>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</si>
  <si>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</si>
  <si>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</si>
  <si>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</si>
  <si>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</si>
  <si>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</si>
  <si>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</si>
  <si>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</si>
  <si>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</si>
  <si>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</si>
  <si>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</si>
  <si>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</si>
  <si>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</si>
  <si>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</si>
  <si>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</si>
  <si>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</si>
  <si>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</si>
  <si>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</si>
  <si>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</si>
  <si>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</si>
  <si>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</si>
  <si>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</si>
  <si>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</si>
  <si>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</si>
  <si>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</si>
  <si>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</si>
  <si>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</si>
  <si>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</si>
  <si>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</si>
  <si>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</si>
  <si>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</si>
  <si>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</si>
  <si>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</si>
  <si>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</si>
  <si>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</si>
  <si>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</si>
  <si>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</si>
  <si>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</si>
  <si>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</si>
  <si>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</si>
  <si>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</si>
  <si>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</si>
  <si>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</si>
  <si>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</si>
  <si>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</si>
  <si>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</si>
  <si>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</si>
  <si>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</si>
  <si>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</si>
  <si>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</si>
  <si>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</si>
  <si>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</si>
  <si>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</si>
  <si>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</si>
  <si>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</si>
  <si>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</si>
  <si>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</si>
  <si>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</si>
  <si>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</si>
  <si>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</si>
  <si>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</si>
  <si>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</si>
  <si>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</si>
  <si>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</si>
  <si>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</si>
  <si>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</si>
  <si>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</si>
  <si>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</si>
  <si>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</si>
  <si>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</si>
  <si>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</si>
  <si>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</si>
  <si>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</si>
  <si>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</si>
  <si>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</si>
  <si>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</si>
  <si>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</si>
  <si>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</si>
  <si>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</si>
  <si>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</si>
  <si>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</si>
  <si>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</si>
  <si>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</si>
  <si>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</si>
  <si>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</si>
  <si>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</si>
  <si>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</si>
  <si>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</si>
  <si>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</si>
  <si>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</si>
  <si>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</si>
  <si>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</si>
  <si>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</si>
  <si>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</si>
  <si>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</si>
  <si>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</si>
  <si>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</si>
  <si>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</si>
  <si>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</si>
  <si>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</si>
  <si>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</si>
  <si>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</si>
  <si>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</si>
  <si>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</si>
  <si>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</si>
  <si>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</si>
  <si>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</si>
  <si>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</si>
  <si>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</si>
  <si>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</si>
  <si>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</si>
  <si>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</si>
  <si>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</si>
  <si>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</si>
  <si>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</si>
  <si>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</si>
  <si>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</si>
  <si>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</si>
  <si>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</si>
  <si>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</si>
  <si>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</si>
  <si>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</si>
  <si>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</si>
  <si>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</si>
  <si>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</si>
  <si>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</si>
  <si>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</si>
  <si>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</si>
  <si>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</si>
  <si>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</si>
  <si>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</si>
  <si>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</si>
  <si>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</si>
  <si>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</si>
  <si>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</si>
  <si>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</si>
  <si>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</si>
  <si>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</si>
  <si>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</si>
  <si>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</si>
  <si>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</si>
  <si>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</si>
  <si>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</si>
  <si>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</si>
  <si>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</si>
  <si>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</si>
  <si>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</si>
  <si>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</si>
  <si>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</si>
  <si>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</si>
  <si>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</si>
  <si>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</si>
  <si>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</si>
  <si>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</si>
  <si>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</si>
  <si>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</si>
  <si>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</si>
  <si>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</si>
  <si>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</si>
  <si>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</si>
  <si>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</si>
  <si>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</si>
  <si>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</si>
  <si>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</si>
  <si>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</si>
  <si>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</si>
  <si>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</si>
  <si>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</si>
  <si>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</si>
  <si>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</si>
  <si>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</si>
  <si>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</si>
  <si>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</si>
  <si>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</si>
  <si>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</si>
  <si>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</si>
  <si>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</si>
  <si>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</si>
  <si>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</si>
  <si>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</si>
  <si>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</si>
  <si>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</si>
  <si>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</si>
  <si>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</si>
  <si>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</si>
  <si>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</si>
  <si>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</si>
  <si>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</si>
  <si>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</si>
  <si>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</si>
  <si>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</si>
  <si>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</si>
  <si>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</si>
  <si>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</si>
  <si>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</si>
  <si>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</si>
  <si>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</si>
  <si>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</si>
  <si>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</si>
  <si>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</si>
  <si>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</si>
  <si>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</si>
  <si>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</si>
  <si>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</si>
  <si>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</si>
  <si>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</si>
  <si>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</si>
  <si>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</si>
  <si>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</si>
  <si>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</si>
  <si>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</si>
  <si>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</si>
  <si>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</si>
  <si>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</si>
  <si>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</si>
  <si>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</si>
  <si>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</si>
  <si>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</si>
  <si>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</si>
  <si>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</si>
  <si>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</si>
  <si>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</si>
  <si>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</si>
  <si>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</si>
  <si>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</si>
  <si>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</si>
  <si>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</si>
  <si>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</si>
  <si>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</si>
  <si>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</si>
  <si>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</si>
  <si>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</si>
  <si>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</si>
  <si>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</si>
  <si>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</si>
  <si>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</si>
  <si>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</si>
  <si>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</si>
  <si>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</si>
  <si>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</si>
  <si>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</si>
  <si>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</si>
  <si>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</si>
  <si>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</si>
  <si>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</si>
  <si>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</si>
  <si>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</si>
  <si>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</si>
  <si>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</si>
  <si>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</si>
  <si>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</si>
  <si>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</si>
  <si>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</si>
  <si>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</si>
  <si>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</si>
  <si>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</si>
  <si>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</si>
  <si>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</si>
  <si>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</si>
  <si>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</si>
  <si>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</si>
  <si>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</si>
  <si>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</si>
  <si>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</si>
  <si>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</si>
  <si>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</si>
  <si>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</si>
  <si>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</si>
  <si>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</si>
  <si>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</si>
  <si>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</si>
  <si>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</si>
  <si>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</si>
  <si>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</si>
  <si>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</si>
  <si>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</si>
  <si>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</si>
  <si>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</si>
  <si>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</si>
  <si>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</si>
  <si>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</si>
  <si>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</si>
  <si>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</si>
  <si>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</si>
  <si>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</si>
  <si>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</si>
  <si>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</si>
  <si>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</si>
  <si>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</si>
  <si>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</si>
  <si>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</si>
  <si>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</si>
  <si>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</si>
  <si>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</si>
  <si>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</si>
  <si>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</si>
  <si>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</si>
  <si>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</si>
  <si>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</si>
  <si>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</si>
  <si>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</si>
  <si>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</si>
  <si>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</si>
  <si>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</si>
  <si>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</si>
  <si>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</si>
  <si>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</si>
  <si>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</si>
  <si>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</si>
  <si>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</si>
  <si>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</si>
  <si>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</si>
  <si>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</si>
  <si>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</si>
  <si>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</si>
  <si>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</si>
  <si>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</si>
  <si>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</si>
  <si>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</si>
  <si>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</si>
  <si>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</si>
  <si>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</si>
  <si>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</si>
  <si>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</si>
  <si>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</si>
  <si>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</si>
  <si>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</si>
  <si>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</si>
  <si>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</si>
  <si>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</si>
  <si>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</si>
  <si>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</si>
  <si>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</si>
  <si>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</si>
  <si>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</si>
  <si>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</si>
  <si>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</si>
  <si>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</si>
  <si>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</si>
  <si>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</si>
  <si>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</si>
  <si>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</si>
  <si>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</si>
  <si>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</si>
  <si>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</si>
  <si>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</si>
  <si>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</si>
  <si>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</si>
  <si>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</si>
  <si>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</si>
  <si>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</si>
  <si>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</si>
  <si>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</si>
  <si>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</si>
  <si>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</si>
  <si>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</si>
  <si>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</si>
  <si>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</si>
  <si>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</si>
  <si>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</si>
  <si>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</si>
  <si>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</si>
  <si>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</si>
  <si>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</si>
  <si>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</si>
  <si>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</si>
  <si>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</si>
  <si>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</si>
  <si>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</si>
  <si>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</si>
  <si>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</si>
  <si>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</si>
  <si>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</si>
  <si>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</si>
  <si>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</si>
  <si>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</si>
  <si>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</si>
  <si>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</si>
  <si>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</si>
  <si>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</si>
  <si>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</si>
  <si>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</si>
  <si>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</si>
  <si>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</si>
  <si>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</si>
  <si>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</si>
  <si>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</si>
  <si>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</si>
  <si>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</si>
  <si>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</si>
  <si>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</si>
  <si>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</si>
  <si>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</si>
  <si>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</si>
  <si>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</si>
  <si>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</si>
  <si>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</si>
  <si>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</si>
  <si>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</si>
  <si>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</si>
  <si>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</si>
  <si>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</si>
  <si>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</si>
  <si>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</si>
  <si>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</si>
  <si>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</si>
  <si>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</si>
  <si>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</si>
  <si>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</si>
  <si>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</si>
  <si>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</si>
  <si>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</si>
  <si>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</si>
  <si>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</si>
  <si>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</si>
  <si>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</si>
  <si>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</si>
  <si>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</si>
  <si>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</si>
  <si>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</si>
  <si>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</si>
  <si>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</si>
  <si>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</si>
  <si>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</si>
  <si>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</si>
  <si>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</si>
  <si>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</si>
  <si>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</si>
  <si>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</si>
  <si>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</si>
  <si>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</si>
  <si>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</si>
  <si>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</si>
  <si>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</si>
  <si>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</si>
  <si>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</si>
  <si>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</si>
  <si>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</si>
  <si>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</si>
  <si>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</si>
  <si>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</si>
  <si>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</si>
  <si>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</si>
  <si>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</si>
  <si>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</si>
  <si>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</si>
  <si>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</si>
  <si>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</si>
  <si>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</si>
  <si>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</si>
  <si>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</si>
  <si>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</si>
  <si>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</si>
  <si>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</si>
  <si>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</si>
  <si>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</si>
  <si>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</si>
  <si>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</si>
  <si>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</si>
  <si>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</si>
  <si>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</si>
  <si>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</si>
  <si>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</si>
  <si>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</si>
  <si>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</si>
  <si>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</si>
  <si>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</si>
  <si>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</si>
  <si>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</si>
  <si>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</si>
  <si>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</si>
  <si>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</si>
  <si>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</si>
  <si>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</si>
  <si>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</si>
  <si>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</si>
  <si>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</si>
  <si>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</si>
  <si>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</si>
  <si>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</si>
  <si>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</si>
  <si>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</si>
  <si>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</si>
  <si>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</si>
  <si>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</si>
  <si>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</si>
  <si>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</si>
  <si>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</si>
  <si>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</si>
  <si>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</si>
  <si>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</si>
  <si>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</si>
  <si>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</si>
  <si>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</si>
  <si>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</si>
  <si>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</si>
  <si>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</si>
  <si>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</si>
  <si>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</si>
  <si>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</si>
  <si>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</si>
  <si>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</si>
  <si>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</si>
  <si>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</si>
  <si>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</si>
  <si>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</si>
  <si>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</si>
  <si>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</si>
  <si>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</si>
  <si>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</si>
  <si>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</si>
  <si>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</si>
  <si>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</si>
  <si>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</si>
  <si>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</si>
  <si>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</si>
  <si>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</si>
  <si>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</si>
  <si>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</si>
  <si>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</si>
  <si>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</si>
  <si>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</si>
  <si>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</si>
  <si>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</si>
  <si>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</si>
  <si>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</si>
  <si>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</si>
  <si>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</si>
  <si>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</si>
  <si>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</si>
  <si>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</si>
  <si>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</si>
  <si>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</si>
  <si>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</si>
  <si>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</si>
  <si>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</si>
  <si>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</si>
  <si>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</si>
  <si>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</si>
  <si>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</si>
  <si>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</si>
  <si>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</si>
  <si>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</si>
  <si>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</si>
  <si>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</si>
  <si>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</si>
  <si>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</si>
  <si>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</si>
  <si>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</si>
  <si>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</si>
  <si>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</si>
  <si>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</si>
  <si>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</si>
  <si>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</si>
  <si>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</si>
  <si>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</si>
  <si>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</si>
  <si>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</si>
  <si>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</si>
  <si>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</si>
  <si>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</si>
  <si>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</si>
  <si>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</si>
  <si>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</si>
  <si>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</si>
  <si>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</si>
  <si>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</si>
  <si>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</si>
  <si>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</si>
  <si>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</si>
  <si>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</si>
  <si>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</si>
  <si>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</si>
  <si>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</si>
  <si>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</si>
  <si>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</si>
  <si>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</si>
  <si>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</si>
  <si>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</si>
  <si>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</si>
  <si>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</si>
  <si>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</si>
  <si>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</si>
  <si>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</si>
  <si>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</si>
  <si>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</si>
  <si>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</si>
  <si>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</si>
  <si>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</si>
  <si>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</si>
  <si>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</si>
  <si>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</si>
  <si>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</si>
  <si>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</si>
  <si>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</si>
  <si>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</si>
  <si>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</si>
  <si>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</si>
  <si>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</si>
  <si>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</si>
  <si>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</si>
  <si>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</si>
  <si>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</si>
  <si>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</si>
  <si>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</si>
  <si>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</si>
  <si>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</si>
  <si>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</si>
  <si>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</si>
  <si>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</si>
  <si>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</si>
  <si>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</si>
  <si>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</si>
  <si>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</si>
  <si>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</si>
  <si>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</si>
  <si>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</si>
  <si>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</si>
  <si>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</si>
  <si>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</si>
  <si>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</si>
  <si>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</si>
  <si>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</si>
  <si>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</si>
  <si>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</si>
  <si>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</si>
  <si>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</si>
  <si>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</si>
  <si>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</si>
  <si>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</si>
  <si>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</si>
  <si>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</si>
  <si>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</si>
  <si>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</si>
  <si>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</si>
  <si>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</si>
  <si>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</si>
  <si>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</si>
  <si>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</si>
  <si>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</si>
  <si>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</si>
  <si>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</si>
  <si>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</si>
  <si>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</si>
  <si>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</si>
  <si>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</si>
  <si>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</si>
  <si>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</si>
  <si>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</si>
  <si>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</si>
  <si>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</si>
  <si>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</si>
  <si>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</si>
  <si>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</si>
  <si>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</si>
  <si>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</si>
  <si>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</si>
  <si>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</si>
  <si>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</si>
  <si>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</si>
  <si>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</si>
  <si>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</si>
  <si>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</si>
  <si>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</si>
  <si>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</si>
  <si>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</si>
  <si>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</si>
  <si>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</si>
  <si>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</si>
  <si>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</si>
  <si>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</si>
  <si>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</si>
  <si>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</si>
  <si>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</si>
  <si>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</si>
  <si>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</si>
  <si>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</si>
  <si>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</si>
  <si>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</si>
  <si>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</si>
  <si>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</si>
  <si>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</si>
  <si>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</si>
  <si>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</si>
  <si>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</si>
  <si>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</si>
  <si>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</si>
  <si>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</si>
  <si>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</si>
  <si>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</si>
  <si>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</si>
  <si>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</si>
  <si>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</si>
  <si>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</si>
  <si>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</si>
  <si>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</si>
  <si>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</si>
  <si>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</si>
  <si>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</si>
  <si>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</si>
  <si>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</si>
  <si>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</si>
  <si>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</si>
  <si>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</si>
  <si>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</si>
  <si>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</si>
  <si>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</si>
  <si>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</si>
  <si>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</si>
  <si>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</si>
  <si>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</si>
  <si>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</si>
  <si>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</si>
  <si>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</si>
  <si>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</si>
  <si>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</si>
  <si>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</si>
  <si>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</si>
  <si>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</si>
  <si>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</si>
  <si>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</si>
  <si>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</si>
  <si>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</si>
  <si>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</si>
  <si>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</si>
  <si>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</si>
  <si>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</si>
  <si>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</si>
  <si>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</si>
  <si>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</si>
  <si>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</si>
  <si>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</si>
  <si>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</si>
  <si>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</si>
  <si>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</si>
  <si>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</si>
  <si>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</si>
  <si>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</si>
  <si>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</si>
  <si>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</si>
  <si>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</si>
  <si>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</si>
  <si>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</si>
  <si>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</si>
  <si>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</si>
  <si>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</si>
  <si>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</si>
  <si>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</si>
  <si>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</si>
  <si>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</si>
  <si>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</si>
  <si>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</si>
  <si>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</si>
  <si>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</si>
  <si>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</si>
  <si>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</si>
  <si>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</si>
  <si>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</si>
  <si>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</si>
  <si>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</si>
  <si>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</si>
  <si>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</si>
  <si>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</si>
  <si>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</si>
  <si>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</si>
  <si>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</si>
  <si>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</si>
  <si>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</si>
  <si>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</si>
  <si>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</si>
  <si>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</si>
  <si>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</si>
  <si>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</si>
  <si>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</si>
  <si>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</si>
  <si>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</si>
  <si>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</si>
  <si>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</si>
  <si>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</si>
  <si>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</si>
  <si>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</si>
  <si>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</si>
  <si>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</si>
  <si>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</si>
  <si>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</si>
  <si>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</si>
  <si>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</si>
  <si>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</si>
  <si>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</si>
  <si>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</si>
  <si>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</si>
  <si>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</si>
  <si>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</si>
  <si>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</si>
  <si>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</si>
  <si>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</si>
  <si>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</si>
  <si>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</si>
  <si>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</si>
  <si>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</si>
  <si>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</si>
  <si>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</si>
  <si>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</si>
  <si>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</si>
  <si>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</si>
  <si>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</si>
  <si>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</si>
  <si>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</si>
  <si>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</si>
  <si>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</si>
  <si>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</si>
  <si>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</si>
  <si>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</si>
  <si>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</si>
  <si>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</si>
  <si>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</si>
  <si>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</si>
  <si>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</si>
  <si>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</si>
  <si>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</si>
  <si>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</si>
  <si>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</si>
  <si>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</si>
  <si>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</si>
  <si>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</si>
  <si>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</si>
  <si>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</si>
  <si>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</si>
  <si>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</si>
  <si>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</si>
  <si>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</si>
  <si>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</si>
  <si>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</si>
  <si>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</si>
  <si>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</si>
  <si>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</si>
  <si>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</si>
  <si>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</si>
  <si>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</si>
  <si>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</si>
  <si>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</si>
  <si>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</si>
  <si>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</si>
  <si>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</si>
  <si>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</si>
  <si>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</si>
  <si>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</si>
  <si>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</si>
  <si>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</si>
  <si>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</si>
  <si>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</si>
  <si>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</si>
  <si>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</si>
  <si>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</si>
  <si>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</si>
  <si>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</si>
  <si>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</si>
  <si>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</si>
  <si>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</si>
  <si>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</si>
  <si>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</si>
  <si>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</si>
  <si>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</si>
  <si>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</si>
  <si>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</si>
  <si>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</si>
  <si>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</si>
  <si>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</si>
  <si>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</si>
  <si>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</si>
  <si>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</si>
  <si>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</si>
  <si>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</si>
  <si>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</si>
  <si>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</si>
  <si>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</si>
  <si>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</si>
  <si>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</si>
  <si>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</si>
  <si>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</si>
  <si>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</si>
  <si>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</si>
  <si>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</si>
  <si>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</si>
  <si>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</si>
  <si>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</si>
  <si>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</si>
  <si>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</si>
  <si>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</si>
  <si>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</si>
  <si>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</si>
  <si>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</si>
  <si>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</si>
  <si>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</si>
  <si>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</si>
  <si>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</si>
  <si>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</si>
  <si>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</si>
  <si>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</si>
  <si>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</si>
  <si>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</si>
  <si>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</si>
  <si>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</si>
  <si>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</si>
  <si>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</si>
  <si>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</si>
  <si>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</si>
  <si>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</si>
  <si>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</si>
  <si>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</si>
  <si>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</si>
  <si>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</si>
  <si>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</si>
  <si>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</si>
  <si>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</si>
  <si>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</si>
  <si>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</si>
  <si>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</si>
  <si>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</si>
  <si>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</si>
  <si>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</si>
  <si>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</si>
  <si>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</si>
  <si>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</si>
  <si>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</si>
  <si>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</si>
  <si>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</si>
  <si>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</si>
  <si>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</si>
  <si>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</si>
  <si>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</si>
  <si>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</si>
  <si>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</si>
  <si>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</si>
  <si>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</si>
  <si>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</si>
  <si>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</si>
  <si>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</si>
  <si>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</si>
  <si>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</si>
  <si>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</si>
  <si>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</si>
  <si>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</si>
  <si>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</si>
  <si>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</si>
  <si>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</si>
  <si>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</si>
  <si>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</si>
  <si>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</si>
  <si>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</si>
  <si>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</si>
  <si>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</si>
  <si>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</si>
  <si>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</si>
  <si>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</si>
  <si>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</si>
  <si>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</si>
  <si>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</si>
  <si>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</si>
  <si>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</si>
  <si>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</si>
  <si>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</si>
  <si>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</si>
  <si>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</si>
  <si>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</si>
  <si>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</si>
  <si>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</si>
  <si>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</si>
  <si>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</si>
  <si>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</si>
  <si>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</si>
  <si>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</si>
  <si>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</si>
  <si>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</si>
  <si>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</si>
  <si>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</si>
  <si>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</si>
  <si>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</si>
  <si>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</si>
  <si>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</si>
  <si>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</si>
  <si>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</si>
  <si>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</si>
  <si>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</si>
  <si>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</si>
  <si>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</si>
  <si>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</si>
  <si>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</si>
  <si>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</si>
  <si>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</si>
  <si>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</si>
  <si>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</si>
  <si>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</si>
  <si>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</si>
  <si>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</si>
  <si>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</si>
  <si>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</si>
  <si>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</si>
  <si>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</si>
  <si>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</si>
  <si>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</si>
  <si>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</si>
  <si>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</si>
  <si>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</si>
  <si>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</si>
  <si>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</si>
  <si>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</si>
  <si>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</si>
  <si>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</si>
  <si>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</si>
  <si>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</si>
  <si>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</si>
  <si>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</si>
  <si>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</si>
  <si>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</si>
  <si>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</si>
  <si>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</si>
  <si>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</si>
  <si>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</si>
  <si>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</si>
  <si>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</si>
  <si>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</si>
  <si>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</si>
  <si>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</si>
  <si>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</si>
  <si>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</si>
  <si>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</si>
  <si>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</si>
  <si>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</si>
  <si>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</si>
  <si>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</si>
  <si>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</si>
  <si>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</si>
  <si>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</si>
  <si>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</si>
  <si>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</si>
  <si>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</si>
  <si>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</si>
  <si>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</si>
  <si>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</si>
  <si>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</si>
  <si>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</si>
  <si>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</si>
  <si>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</si>
  <si>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</si>
  <si>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</si>
  <si>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</si>
  <si>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</si>
  <si>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</si>
  <si>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</si>
  <si>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</si>
  <si>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</si>
  <si>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</si>
  <si>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</si>
  <si>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</si>
  <si>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</si>
  <si>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</si>
  <si>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</si>
  <si>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</si>
  <si>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</si>
  <si>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</si>
  <si>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</si>
  <si>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</si>
  <si>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</si>
  <si>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</si>
  <si>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</si>
  <si>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</si>
  <si>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</si>
  <si>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</si>
  <si>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</si>
  <si>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</si>
  <si>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</si>
  <si>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</si>
  <si>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</si>
  <si>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</si>
  <si>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</si>
  <si>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</si>
  <si>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</si>
  <si>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</si>
  <si>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</si>
  <si>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</si>
  <si>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</si>
  <si>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</si>
  <si>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</si>
  <si>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</si>
  <si>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</si>
  <si>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</si>
  <si>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</si>
  <si>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</si>
  <si>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</si>
  <si>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</si>
  <si>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</si>
  <si>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</si>
  <si>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</si>
  <si>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</si>
  <si>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</si>
  <si>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</si>
  <si>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</si>
  <si>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</si>
  <si>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</si>
  <si>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</si>
  <si>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</si>
  <si>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</si>
  <si>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</si>
  <si>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</si>
  <si>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</si>
  <si>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</si>
  <si>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</si>
  <si>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</si>
  <si>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</si>
  <si>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</si>
  <si>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</si>
  <si>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</si>
  <si>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</si>
  <si>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</si>
  <si>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</si>
  <si>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</si>
  <si>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</si>
  <si>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</si>
  <si>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</si>
  <si>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</si>
  <si>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</si>
  <si>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</si>
  <si>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</si>
  <si>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</si>
  <si>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</si>
  <si>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</si>
  <si>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</si>
  <si>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</si>
  <si>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</si>
  <si>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</si>
  <si>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</si>
  <si>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</si>
  <si>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</si>
  <si>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</si>
  <si>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</si>
  <si>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</si>
  <si>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</si>
  <si>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</si>
  <si>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</si>
  <si>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</si>
  <si>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</si>
  <si>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</si>
  <si>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</si>
  <si>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</si>
  <si>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</si>
  <si>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</si>
  <si>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</si>
  <si>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</si>
  <si>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</si>
  <si>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</si>
  <si>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</si>
  <si>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</si>
  <si>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</si>
  <si>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</si>
  <si>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</si>
  <si>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</si>
  <si>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</si>
  <si>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</si>
  <si>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</si>
  <si>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</si>
  <si>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</si>
  <si>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</si>
  <si>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</si>
  <si>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</si>
  <si>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</si>
  <si>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</si>
  <si>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</si>
  <si>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</si>
  <si>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</si>
  <si>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</si>
  <si>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</si>
  <si>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</si>
  <si>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</si>
  <si>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</si>
  <si>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</si>
  <si>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</si>
  <si>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</si>
  <si>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</si>
  <si>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</si>
  <si>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</si>
  <si>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</si>
  <si>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</si>
  <si>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</si>
  <si>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</si>
  <si>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</si>
  <si>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</si>
  <si>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</si>
  <si>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</si>
  <si>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</si>
  <si>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</si>
  <si>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</si>
  <si>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</si>
  <si>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</si>
  <si>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</si>
  <si>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</si>
  <si>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</si>
  <si>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</si>
  <si>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</si>
  <si>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</si>
  <si>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</si>
  <si>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</si>
  <si>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</si>
  <si>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</si>
  <si>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</si>
  <si>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</si>
  <si>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</si>
  <si>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</si>
  <si>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</si>
  <si>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</si>
  <si>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</si>
  <si>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</si>
  <si>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</si>
  <si>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</si>
  <si>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</si>
  <si>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</si>
  <si>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</si>
  <si>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</si>
  <si>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</si>
  <si>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</si>
  <si>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</si>
  <si>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</si>
  <si>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</si>
  <si>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</si>
  <si>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</si>
  <si>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</si>
  <si>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</si>
  <si>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</si>
  <si>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</si>
  <si>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</si>
  <si>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</si>
  <si>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</si>
  <si>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</si>
  <si>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</si>
  <si>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</si>
  <si>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</si>
  <si>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</si>
  <si>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</si>
  <si>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</si>
  <si>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</si>
  <si>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</si>
  <si>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</si>
  <si>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</si>
  <si>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</si>
  <si>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</si>
  <si>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</si>
  <si>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</si>
  <si>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</si>
  <si>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</si>
  <si>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</si>
  <si>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</si>
  <si>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</si>
  <si>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</si>
  <si>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</si>
  <si>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</si>
  <si>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</si>
  <si>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</si>
  <si>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</si>
  <si>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</si>
  <si>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</si>
  <si>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</si>
  <si>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</si>
  <si>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</si>
  <si>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</si>
  <si>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</si>
  <si>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</si>
  <si>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</si>
  <si>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</si>
  <si>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</si>
  <si>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</si>
  <si>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</si>
  <si>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</si>
  <si>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</si>
  <si>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</si>
  <si>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</si>
  <si>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</si>
  <si>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</si>
  <si>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</si>
  <si>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</si>
  <si>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</si>
  <si>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</si>
  <si>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</si>
  <si>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</si>
  <si>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</si>
  <si>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</si>
  <si>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</si>
  <si>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</si>
  <si>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</si>
  <si>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</si>
  <si>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</si>
  <si>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</si>
  <si>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</si>
  <si>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</si>
  <si>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</si>
  <si>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</si>
  <si>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</si>
  <si>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</si>
  <si>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</si>
  <si>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</si>
  <si>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</si>
  <si>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</si>
  <si>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</si>
  <si>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</si>
  <si>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</si>
  <si>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</si>
  <si>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</si>
  <si>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</si>
  <si>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</si>
  <si>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</si>
  <si>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</si>
  <si>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</si>
  <si>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</si>
  <si>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</si>
  <si>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</si>
  <si>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</si>
  <si>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</si>
  <si>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</si>
  <si>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</si>
  <si>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</si>
  <si>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</si>
  <si>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</si>
  <si>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</si>
  <si>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</si>
  <si>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</si>
  <si>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</si>
  <si>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</si>
  <si>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</si>
  <si>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</si>
  <si>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</si>
  <si>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</si>
  <si>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</si>
  <si>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</si>
  <si>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</si>
  <si>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</si>
  <si>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</si>
  <si>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</si>
  <si>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</si>
  <si>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</si>
  <si>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</si>
  <si>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</si>
  <si>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</si>
  <si>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</si>
  <si>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</si>
  <si>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</si>
  <si>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</si>
  <si>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</si>
  <si>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</si>
  <si>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</si>
  <si>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</si>
  <si>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</si>
  <si>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</si>
  <si>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</si>
  <si>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</si>
  <si>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</si>
  <si>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</si>
  <si>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</si>
  <si>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</si>
  <si>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</si>
  <si>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</si>
  <si>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</si>
  <si>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</si>
  <si>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</si>
  <si>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</si>
  <si>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</si>
  <si>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</si>
  <si>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</si>
  <si>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</si>
  <si>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</si>
  <si>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</si>
  <si>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</si>
  <si>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</si>
  <si>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</si>
  <si>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</si>
  <si>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</si>
  <si>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</si>
  <si>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</si>
  <si>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</si>
  <si>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</si>
  <si>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</si>
  <si>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</si>
  <si>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</si>
  <si>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</si>
  <si>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</si>
  <si>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</si>
  <si>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</si>
  <si>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</si>
  <si>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</si>
  <si>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</si>
  <si>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</si>
  <si>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</si>
  <si>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</si>
  <si>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</si>
  <si>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</si>
  <si>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</si>
  <si>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</si>
  <si>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</si>
  <si>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</si>
  <si>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</si>
  <si>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</si>
  <si>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</si>
  <si>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</si>
  <si>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</si>
  <si>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</si>
  <si>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</si>
  <si>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</si>
  <si>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</si>
  <si>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</si>
  <si>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</si>
  <si>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</si>
  <si>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</si>
  <si>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</si>
  <si>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</si>
  <si>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</si>
  <si>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</si>
  <si>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</si>
  <si>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</si>
  <si>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</si>
  <si>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</si>
  <si>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</si>
  <si>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</si>
  <si>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</si>
  <si>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</si>
  <si>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</si>
  <si>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</si>
  <si>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</si>
  <si>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</si>
  <si>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</si>
  <si>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</si>
  <si>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</si>
  <si>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</si>
  <si>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</si>
  <si>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</si>
  <si>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</si>
  <si>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</si>
  <si>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</si>
  <si>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</si>
  <si>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</si>
  <si>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</si>
  <si>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</si>
  <si>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</si>
  <si>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</si>
  <si>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</si>
  <si>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</si>
  <si>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</si>
  <si>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</si>
  <si>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</si>
  <si>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</si>
  <si>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</si>
  <si>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</si>
  <si>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</si>
  <si>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</si>
  <si>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</si>
  <si>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</si>
  <si>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</si>
  <si>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</si>
  <si>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</si>
  <si>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</si>
  <si>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</si>
  <si>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</si>
  <si>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</si>
  <si>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</si>
  <si>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</si>
  <si>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</si>
  <si>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</si>
  <si>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</si>
  <si>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</si>
  <si>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</si>
  <si>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</si>
  <si>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</si>
  <si>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</si>
  <si>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</si>
  <si>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</si>
  <si>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</si>
  <si>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</si>
  <si>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</si>
  <si>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</si>
  <si>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</si>
  <si>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</si>
  <si>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</si>
  <si>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</si>
  <si>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</si>
  <si>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</si>
  <si>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</si>
  <si>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</si>
  <si>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</si>
  <si>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</si>
  <si>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</si>
  <si>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</si>
  <si>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</si>
  <si>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</si>
  <si>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</si>
  <si>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</si>
  <si>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</si>
  <si>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</si>
  <si>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</si>
  <si>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</si>
  <si>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</si>
  <si>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</si>
  <si>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</si>
  <si>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</si>
  <si>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</si>
  <si>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</si>
  <si>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</si>
  <si>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</si>
  <si>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</si>
  <si>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</si>
  <si>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</si>
  <si>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</si>
  <si>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</si>
  <si>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</si>
  <si>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</si>
  <si>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</si>
  <si>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</si>
  <si>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</si>
  <si>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</si>
  <si>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</si>
  <si>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</si>
  <si>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</si>
  <si>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</si>
  <si>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</si>
  <si>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</si>
  <si>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</si>
  <si>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</si>
  <si>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</si>
  <si>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</si>
  <si>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</si>
  <si>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</si>
  <si>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</si>
  <si>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</si>
  <si>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</si>
  <si>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</si>
  <si>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</si>
  <si>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</si>
  <si>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</si>
  <si>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</si>
  <si>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</si>
  <si>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</si>
  <si>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</si>
  <si>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</si>
  <si>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</si>
  <si>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</si>
  <si>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</si>
  <si>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</si>
  <si>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</si>
  <si>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</si>
  <si>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</si>
  <si>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</si>
  <si>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</si>
  <si>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</si>
  <si>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</si>
  <si>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</si>
  <si>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</si>
  <si>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</si>
  <si>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</si>
  <si>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</si>
  <si>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</si>
  <si>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</si>
  <si>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</si>
  <si>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</si>
  <si>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</si>
  <si>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</si>
  <si>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</si>
  <si>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</si>
  <si>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</si>
  <si>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</si>
  <si>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</si>
  <si>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</si>
  <si>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</si>
  <si>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</si>
  <si>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</si>
  <si>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</si>
  <si>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</si>
  <si>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</si>
  <si>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</si>
  <si>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</si>
  <si>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</si>
  <si>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</si>
  <si>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</si>
  <si>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</si>
  <si>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</si>
  <si>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</si>
  <si>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</si>
  <si>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</si>
  <si>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</si>
  <si>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</si>
  <si>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</si>
  <si>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</si>
  <si>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</si>
  <si>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</si>
  <si>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</si>
  <si>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</si>
  <si>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</si>
  <si>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</si>
  <si>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</si>
  <si>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</si>
  <si>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</si>
  <si>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</si>
  <si>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</si>
  <si>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</si>
  <si>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</si>
  <si>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</si>
  <si>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</si>
  <si>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</si>
  <si>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</si>
  <si>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</si>
  <si>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</si>
  <si>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</si>
  <si>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</si>
  <si>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</si>
  <si>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</si>
  <si>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</si>
  <si>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</si>
  <si>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</si>
  <si>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</si>
  <si>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</si>
  <si>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</si>
  <si>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</si>
  <si>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</si>
  <si>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</si>
  <si>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</si>
  <si>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</si>
  <si>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</si>
  <si>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</si>
  <si>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</si>
  <si>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</si>
  <si>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</si>
  <si>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</si>
  <si>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</si>
  <si>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</si>
  <si>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</si>
  <si>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</si>
  <si>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</si>
  <si>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</si>
  <si>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</si>
  <si>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</si>
  <si>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</si>
  <si>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</si>
  <si>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</si>
  <si>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</si>
  <si>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</si>
  <si>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</si>
  <si>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</si>
  <si>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</si>
  <si>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</si>
  <si>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</si>
  <si>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</si>
  <si>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</si>
  <si>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</si>
  <si>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</si>
  <si>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</si>
  <si>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</si>
  <si>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</si>
  <si>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</si>
  <si>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</si>
  <si>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</si>
  <si>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</si>
  <si>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</si>
  <si>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</si>
  <si>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</si>
  <si>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</si>
  <si>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</si>
  <si>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</si>
  <si>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</si>
  <si>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</si>
  <si>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</si>
  <si>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</si>
  <si>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</si>
  <si>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</si>
  <si>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</si>
  <si>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</si>
  <si>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</si>
  <si>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</si>
  <si>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</si>
  <si>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</si>
  <si>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</si>
  <si>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</si>
  <si>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</si>
  <si>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</si>
  <si>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</si>
  <si>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</si>
  <si>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</si>
  <si>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</si>
  <si>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</si>
  <si>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</si>
  <si>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</si>
  <si>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</si>
  <si>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</si>
  <si>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</si>
  <si>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</si>
  <si>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</si>
  <si>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</si>
  <si>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</si>
  <si>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</si>
  <si>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</si>
  <si>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</si>
  <si>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</si>
  <si>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</si>
  <si>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</si>
  <si>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</si>
  <si>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</si>
  <si>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</si>
  <si>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</si>
  <si>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</si>
  <si>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</si>
  <si>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</si>
  <si>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</si>
  <si>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</si>
  <si>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</si>
  <si>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</si>
  <si>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</si>
  <si>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</si>
  <si>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</si>
  <si>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</si>
  <si>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</si>
  <si>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</si>
  <si>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</si>
  <si>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</si>
  <si>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</si>
  <si>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</si>
  <si>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</si>
  <si>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</si>
  <si>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</si>
  <si>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</si>
  <si>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</si>
  <si>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</si>
  <si>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</si>
  <si>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</si>
  <si>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</si>
  <si>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</si>
  <si>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</si>
  <si>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</si>
  <si>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</si>
  <si>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</si>
  <si>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</si>
  <si>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</si>
  <si>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</si>
  <si>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</si>
  <si>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</si>
  <si>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</si>
  <si>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</si>
  <si>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</si>
  <si>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</si>
  <si>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</si>
  <si>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</si>
  <si>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</si>
  <si>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</si>
  <si>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</si>
  <si>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</si>
  <si>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</si>
  <si>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</si>
  <si>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</si>
  <si>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</si>
  <si>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</si>
  <si>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</si>
  <si>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</si>
  <si>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</si>
  <si>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</si>
  <si>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</si>
  <si>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</si>
  <si>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</si>
  <si>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</si>
  <si>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</si>
  <si>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</si>
  <si>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</si>
  <si>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</si>
  <si>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</si>
  <si>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</si>
  <si>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</si>
  <si>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</si>
  <si>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</si>
  <si>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</si>
  <si>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</si>
  <si>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</si>
  <si>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</si>
  <si>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</si>
  <si>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</si>
  <si>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</si>
  <si>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</si>
  <si>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</si>
  <si>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</si>
  <si>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</si>
  <si>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</si>
  <si>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</si>
  <si>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</si>
  <si>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</si>
  <si>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</si>
  <si>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</si>
  <si>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</si>
  <si>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</si>
  <si>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</si>
  <si>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</si>
  <si>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</si>
  <si>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</si>
  <si>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</si>
  <si>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</si>
  <si>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</si>
  <si>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</si>
  <si>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</si>
  <si>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</si>
  <si>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</si>
  <si>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</si>
  <si>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</si>
  <si>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</si>
  <si>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</si>
  <si>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</si>
  <si>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</si>
  <si>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</si>
  <si>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</si>
  <si>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</si>
  <si>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</si>
  <si>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</si>
  <si>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</si>
  <si>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</si>
  <si>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</si>
  <si>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</si>
  <si>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</si>
  <si>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</si>
  <si>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</si>
  <si>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</si>
  <si>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</si>
  <si>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</si>
  <si>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</si>
  <si>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</si>
  <si>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</si>
  <si>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</si>
  <si>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</si>
  <si>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</si>
  <si>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</si>
  <si>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</si>
  <si>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</si>
  <si>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</si>
  <si>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</si>
  <si>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</si>
  <si>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</si>
  <si>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</si>
  <si>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</si>
  <si>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</si>
  <si>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</si>
  <si>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</si>
  <si>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</si>
  <si>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</si>
  <si>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</si>
  <si>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</si>
  <si>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</si>
  <si>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</si>
  <si>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</si>
  <si>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</si>
  <si>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</si>
  <si>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</si>
  <si>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</si>
  <si>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</si>
  <si>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</si>
  <si>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</si>
  <si>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</si>
  <si>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</si>
  <si>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</si>
  <si>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</si>
  <si>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</si>
  <si>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</si>
  <si>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</si>
  <si>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</si>
  <si>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</si>
  <si>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</si>
  <si>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</si>
  <si>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</si>
  <si>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</si>
  <si>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</si>
  <si>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</si>
  <si>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</si>
  <si>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</si>
  <si>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</si>
  <si>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</si>
  <si>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</si>
  <si>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</si>
  <si>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</si>
  <si>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</si>
  <si>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</si>
  <si>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</si>
  <si>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</si>
  <si>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</si>
  <si>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</si>
  <si>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</si>
  <si>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</si>
  <si>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</si>
  <si>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</si>
  <si>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</si>
  <si>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</si>
  <si>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</si>
  <si>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</si>
  <si>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</si>
  <si>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</si>
  <si>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</si>
  <si>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</si>
  <si>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</si>
  <si>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</si>
  <si>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</si>
  <si>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</si>
  <si>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</si>
  <si>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</si>
  <si>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</si>
  <si>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</si>
  <si>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</si>
  <si>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</si>
  <si>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</si>
  <si>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</si>
  <si>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</si>
  <si>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</si>
  <si>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</si>
  <si>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</si>
  <si>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</si>
  <si>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</si>
  <si>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</si>
  <si>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</si>
  <si>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</si>
  <si>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</si>
  <si>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</si>
  <si>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</si>
  <si>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</si>
  <si>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</si>
  <si>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</si>
  <si>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</si>
  <si>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</si>
  <si>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</si>
  <si>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</si>
  <si>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</si>
  <si>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</si>
  <si>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</si>
  <si>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</si>
  <si>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</si>
  <si>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</si>
  <si>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</si>
  <si>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</si>
  <si>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</si>
  <si>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</si>
  <si>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</si>
  <si>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</si>
  <si>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</si>
  <si>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</si>
  <si>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</si>
  <si>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</si>
  <si>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</si>
  <si>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</si>
  <si>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</si>
  <si>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</si>
  <si>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</si>
  <si>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</si>
  <si>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</si>
  <si>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</si>
  <si>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</si>
  <si>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</si>
  <si>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</si>
  <si>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</si>
  <si>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</si>
  <si>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</si>
  <si>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</si>
  <si>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</si>
  <si>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</si>
  <si>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</si>
  <si>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</si>
  <si>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</si>
  <si>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</si>
  <si>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</si>
  <si>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</si>
  <si>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</si>
  <si>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</si>
  <si>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</si>
  <si>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</si>
  <si>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</si>
  <si>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</si>
  <si>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</si>
  <si>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</si>
  <si>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</si>
  <si>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</si>
  <si>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</si>
  <si>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</si>
  <si>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</si>
  <si>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</si>
  <si>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</si>
  <si>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</si>
  <si>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</si>
  <si>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</si>
  <si>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</si>
  <si>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</si>
  <si>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</si>
  <si>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</si>
  <si>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</si>
  <si>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</si>
  <si>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</si>
  <si>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</si>
  <si>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</si>
  <si>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</si>
  <si>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</si>
  <si>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</si>
  <si>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</si>
  <si>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</si>
  <si>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</si>
  <si>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</si>
  <si>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</si>
  <si>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</si>
  <si>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</si>
  <si>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</si>
  <si>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</si>
  <si>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</si>
  <si>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</si>
  <si>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</si>
  <si>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</si>
  <si>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</si>
  <si>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</si>
  <si>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</si>
  <si>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</si>
  <si>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</si>
  <si>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</si>
  <si>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</si>
  <si>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</si>
  <si>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</si>
  <si>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</si>
  <si>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</si>
  <si>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</si>
  <si>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</si>
  <si>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</si>
  <si>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</si>
  <si>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</si>
  <si>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</si>
  <si>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</si>
  <si>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</si>
  <si>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</si>
  <si>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</si>
  <si>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</si>
  <si>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</si>
  <si>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</si>
  <si>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</si>
  <si>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</si>
  <si>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</si>
  <si>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</si>
  <si>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</si>
  <si>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</si>
  <si>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</si>
  <si>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</si>
  <si>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</si>
  <si>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</si>
  <si>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</si>
  <si>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</si>
  <si>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</si>
  <si>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</si>
  <si>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</si>
  <si>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</si>
  <si>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</si>
  <si>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</si>
  <si>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</si>
  <si>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</si>
  <si>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</si>
  <si>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</si>
  <si>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</si>
  <si>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</si>
  <si>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</si>
  <si>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</si>
  <si>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</si>
  <si>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</si>
  <si>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</si>
  <si>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</si>
  <si>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</si>
  <si>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</si>
  <si>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</si>
  <si>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</si>
  <si>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</si>
  <si>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</si>
  <si>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</si>
  <si>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</si>
  <si>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</si>
  <si>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</si>
  <si>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</si>
  <si>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</si>
  <si>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</si>
  <si>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</si>
  <si>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</si>
  <si>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</si>
  <si>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</si>
  <si>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</si>
  <si>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</si>
  <si>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</si>
  <si>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</si>
  <si>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</si>
  <si>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</si>
  <si>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</si>
  <si>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</si>
  <si>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</si>
  <si>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</si>
  <si>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</si>
  <si>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</si>
  <si>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</si>
  <si>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</si>
  <si>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</si>
  <si>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</si>
  <si>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</si>
  <si>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</si>
  <si>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</si>
  <si>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</si>
  <si>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</si>
  <si>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</si>
  <si>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</si>
  <si>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</si>
  <si>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</si>
  <si>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</si>
  <si>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</si>
  <si>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</si>
  <si>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</si>
  <si>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</si>
  <si>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</si>
  <si>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</si>
  <si>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</si>
  <si>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</si>
  <si>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</si>
  <si>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</si>
  <si>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</si>
  <si>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</si>
  <si>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</si>
  <si>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</si>
  <si>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</si>
  <si>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</si>
  <si>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</si>
  <si>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</si>
  <si>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</si>
  <si>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</si>
  <si>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</si>
  <si>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</si>
  <si>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</si>
  <si>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</si>
  <si>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</si>
  <si>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</si>
  <si>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</si>
  <si>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</si>
  <si>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</si>
  <si>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</si>
  <si>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</si>
  <si>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</si>
  <si>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</si>
  <si>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</si>
  <si>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</si>
  <si>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</si>
  <si>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</si>
  <si>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</si>
  <si>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</si>
  <si>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</si>
  <si>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</si>
  <si>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</si>
  <si>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</si>
  <si>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</si>
  <si>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</si>
  <si>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</si>
  <si>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</si>
  <si>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</si>
  <si>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</si>
  <si>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</si>
  <si>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</si>
  <si>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</si>
  <si>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</si>
  <si>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</si>
  <si>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</si>
  <si>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</si>
  <si>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</si>
  <si>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</si>
  <si>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</si>
  <si>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</si>
  <si>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</si>
  <si>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</si>
  <si>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</si>
  <si>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</si>
  <si>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</si>
  <si>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</si>
  <si>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</si>
  <si>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</si>
  <si>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</si>
  <si>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</si>
  <si>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</si>
  <si>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</si>
  <si>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</si>
  <si>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</si>
  <si>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</si>
  <si>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</si>
  <si>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</si>
  <si>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</si>
  <si>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</si>
  <si>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</si>
  <si>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</si>
  <si>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</si>
  <si>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</si>
  <si>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</si>
  <si>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</si>
  <si>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</si>
  <si>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</si>
  <si>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</si>
  <si>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</si>
  <si>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</si>
  <si>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</si>
  <si>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</si>
  <si>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</si>
  <si>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</si>
  <si>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</si>
  <si>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</si>
  <si>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</si>
  <si>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</si>
  <si>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</si>
  <si>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</si>
  <si>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</si>
  <si>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</si>
  <si>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</si>
  <si>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</si>
  <si>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</si>
  <si>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</si>
  <si>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</si>
  <si>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</si>
  <si>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</si>
  <si>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</si>
  <si>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</si>
  <si>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</si>
  <si>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</si>
  <si>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</si>
  <si>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</si>
  <si>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</si>
  <si>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</si>
  <si>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</si>
  <si>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</si>
  <si>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</si>
  <si>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</si>
  <si>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</si>
  <si>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</si>
  <si>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</si>
  <si>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</si>
  <si>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</si>
  <si>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</si>
  <si>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</si>
  <si>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</si>
  <si>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</si>
  <si>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</si>
  <si>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</si>
  <si>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</si>
  <si>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</si>
  <si>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</si>
  <si>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</si>
  <si>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</si>
  <si>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</si>
  <si>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</si>
  <si>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</si>
  <si>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</si>
  <si>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</si>
  <si>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</si>
  <si>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</si>
  <si>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</si>
  <si>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</si>
  <si>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</si>
  <si>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</si>
  <si>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</si>
  <si>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</si>
  <si>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</si>
  <si>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</si>
  <si>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</si>
  <si>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</si>
  <si>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</si>
  <si>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</si>
  <si>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</si>
  <si>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</si>
  <si>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</si>
  <si>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</si>
  <si>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</si>
  <si>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</si>
  <si>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</si>
  <si>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</si>
  <si>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</si>
  <si>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</si>
  <si>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</si>
  <si>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</si>
  <si>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</si>
  <si>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</si>
  <si>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</si>
  <si>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</si>
  <si>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</si>
  <si>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</si>
  <si>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</si>
  <si>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</si>
  <si>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</si>
  <si>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</si>
  <si>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</si>
  <si>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</si>
  <si>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</si>
  <si>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</si>
  <si>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</si>
  <si>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</si>
  <si>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</si>
  <si>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</si>
  <si>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</si>
  <si>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</si>
  <si>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</si>
  <si>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</si>
  <si>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</si>
  <si>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</si>
  <si>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</si>
  <si>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</si>
  <si>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</si>
  <si>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</si>
  <si>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</si>
  <si>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</si>
  <si>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</si>
  <si>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</si>
  <si>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</si>
  <si>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</si>
  <si>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</si>
  <si>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</si>
  <si>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</si>
  <si>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</si>
  <si>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</si>
  <si>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</si>
  <si>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</si>
  <si>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</si>
  <si>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</si>
  <si>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</si>
  <si>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</si>
  <si>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</si>
  <si>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</si>
  <si>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</si>
  <si>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</si>
  <si>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</si>
  <si>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</si>
  <si>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</si>
  <si>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</si>
  <si>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</si>
  <si>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</si>
  <si>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</si>
  <si>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</si>
  <si>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</si>
  <si>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</si>
  <si>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</si>
  <si>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</si>
  <si>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</si>
  <si>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</si>
  <si>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</si>
  <si>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</si>
  <si>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</si>
  <si>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</si>
  <si>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</si>
  <si>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</si>
  <si>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</si>
  <si>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</si>
  <si>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</si>
  <si>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</si>
  <si>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</si>
  <si>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</si>
  <si>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</si>
  <si>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</si>
  <si>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</si>
  <si>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</si>
  <si>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</si>
  <si>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</si>
  <si>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</si>
  <si>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</si>
  <si>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</si>
  <si>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</si>
  <si>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</si>
  <si>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</si>
  <si>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</si>
  <si>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</si>
  <si>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</si>
  <si>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</si>
  <si>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</si>
  <si>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</si>
  <si>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</si>
  <si>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</si>
  <si>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</si>
  <si>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</si>
  <si>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</si>
  <si>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</si>
  <si>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</si>
  <si>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</si>
  <si>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</si>
  <si>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</si>
  <si>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</si>
  <si>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</si>
  <si>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</si>
  <si>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</si>
  <si>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</si>
  <si>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</si>
  <si>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</si>
  <si>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</si>
  <si>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</si>
  <si>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</si>
  <si>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</si>
  <si>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</si>
  <si>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</si>
  <si>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</si>
  <si>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</si>
  <si>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</si>
  <si>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</si>
  <si>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</si>
  <si>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</si>
  <si>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</si>
  <si>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</si>
  <si>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</si>
  <si>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</si>
  <si>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</si>
  <si>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</si>
  <si>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</si>
  <si>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</si>
  <si>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</si>
  <si>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</si>
  <si>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</si>
  <si>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</si>
  <si>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</si>
  <si>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</si>
  <si>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</si>
  <si>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</si>
  <si>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</si>
  <si>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</si>
  <si>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</si>
  <si>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</si>
  <si>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</si>
  <si>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</si>
  <si>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</si>
  <si>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</si>
  <si>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</si>
  <si>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</si>
  <si>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</si>
  <si>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</si>
  <si>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</si>
  <si>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</si>
  <si>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</si>
  <si>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</si>
  <si>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</si>
  <si>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</si>
  <si>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</si>
  <si>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</si>
  <si>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</si>
  <si>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</si>
  <si>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</si>
  <si>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</si>
  <si>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</si>
  <si>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</si>
  <si>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</si>
  <si>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</si>
  <si>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</si>
  <si>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</si>
  <si>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</si>
  <si>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</si>
  <si>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</si>
  <si>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</si>
  <si>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</si>
  <si>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</si>
  <si>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</si>
  <si>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</si>
  <si>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</si>
  <si>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</si>
  <si>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</si>
  <si>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</si>
  <si>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</si>
  <si>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</si>
  <si>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</si>
  <si>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</si>
  <si>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</si>
  <si>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</si>
  <si>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</si>
  <si>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</si>
  <si>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</si>
  <si>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</si>
  <si>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</si>
  <si>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</si>
  <si>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</si>
  <si>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</si>
  <si>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</si>
  <si>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</si>
  <si>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</si>
  <si>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</si>
  <si>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</si>
  <si>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</si>
  <si>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</si>
  <si>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</si>
  <si>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</si>
  <si>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</si>
  <si>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</si>
  <si>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</si>
  <si>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</si>
  <si>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</si>
  <si>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</si>
  <si>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</si>
  <si>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</si>
  <si>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</si>
  <si>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</si>
  <si>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</si>
  <si>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</si>
  <si>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</si>
  <si>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</si>
  <si>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</si>
  <si>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</si>
  <si>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</si>
  <si>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</si>
  <si>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</si>
  <si>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</si>
  <si>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</si>
  <si>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</si>
  <si>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</si>
  <si>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</si>
  <si>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</si>
  <si>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</si>
  <si>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</si>
  <si>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</si>
  <si>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</si>
  <si>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</si>
  <si>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</si>
  <si>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</si>
  <si>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</si>
  <si>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</si>
  <si>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</si>
  <si>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</si>
  <si>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</si>
  <si>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</si>
  <si>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</si>
  <si>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</si>
  <si>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</si>
  <si>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</si>
  <si>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</si>
  <si>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</si>
  <si>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</si>
  <si>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</si>
  <si>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</si>
  <si>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</si>
  <si>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</si>
  <si>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</si>
  <si>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</si>
  <si>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</si>
  <si>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</si>
  <si>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</si>
  <si>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</si>
  <si>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</si>
  <si>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</si>
  <si>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</si>
  <si>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</si>
  <si>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</si>
  <si>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</si>
  <si>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</si>
  <si>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</si>
  <si>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</si>
  <si>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</si>
  <si>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</si>
  <si>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</si>
  <si>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</si>
  <si>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</si>
  <si>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</si>
  <si>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</si>
  <si>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</si>
  <si>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</si>
  <si>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</si>
  <si>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</si>
  <si>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</si>
  <si>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</si>
  <si>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</si>
  <si>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</si>
  <si>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</si>
  <si>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</si>
  <si>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</si>
  <si>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</si>
  <si>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</si>
  <si>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</si>
  <si>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</si>
  <si>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</si>
  <si>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</si>
  <si>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</si>
  <si>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</si>
  <si>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</si>
  <si>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</si>
  <si>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</si>
  <si>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</si>
  <si>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</si>
  <si>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</si>
  <si>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</si>
  <si>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</si>
  <si>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</si>
  <si>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</si>
  <si>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</si>
  <si>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</si>
  <si>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</si>
  <si>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</si>
  <si>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</si>
  <si>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</si>
  <si>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</si>
  <si>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</si>
  <si>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</si>
  <si>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</si>
  <si>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</si>
  <si>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</si>
  <si>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</si>
  <si>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</si>
  <si>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</si>
  <si>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</si>
  <si>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</si>
  <si>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</si>
  <si>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</si>
  <si>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</si>
  <si>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</si>
  <si>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</si>
  <si>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</si>
  <si>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</si>
  <si>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</si>
  <si>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</si>
  <si>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</si>
  <si>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</si>
  <si>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</si>
  <si>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</si>
  <si>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</si>
  <si>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</si>
  <si>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</si>
  <si>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</si>
  <si>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</si>
  <si>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</si>
  <si>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</si>
  <si>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</si>
  <si>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</si>
  <si>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</si>
  <si>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</si>
  <si>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</si>
  <si>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</si>
  <si>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</si>
  <si>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</si>
  <si>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</si>
  <si>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</si>
  <si>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</si>
  <si>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</si>
  <si>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</si>
  <si>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</si>
  <si>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</si>
  <si>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</si>
  <si>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</si>
  <si>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</si>
  <si>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</si>
  <si>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</si>
  <si>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</si>
  <si>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</si>
  <si>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</si>
  <si>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</si>
  <si>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</si>
  <si>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</si>
  <si>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</si>
  <si>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</si>
  <si>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</si>
  <si>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</si>
  <si>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</si>
  <si>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</si>
  <si>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</si>
  <si>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</si>
  <si>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</si>
  <si>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</si>
  <si>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</si>
  <si>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</si>
  <si>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</si>
  <si>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</si>
  <si>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</si>
  <si>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</si>
  <si>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</si>
  <si>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</si>
  <si>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</si>
  <si>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</si>
  <si>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</si>
  <si>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</si>
  <si>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</si>
  <si>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</si>
  <si>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</si>
  <si>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</si>
  <si>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</si>
  <si>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</si>
  <si>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</si>
  <si>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</si>
  <si>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</si>
  <si>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</si>
  <si>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</si>
  <si>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</si>
  <si>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</si>
  <si>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</si>
  <si>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</si>
  <si>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</si>
  <si>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</si>
  <si>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</si>
  <si>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</si>
  <si>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</si>
  <si>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</si>
  <si>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</si>
  <si>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</si>
  <si>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</si>
  <si>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</si>
  <si>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</si>
  <si>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</si>
  <si>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</si>
  <si>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</si>
  <si>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</si>
  <si>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</si>
  <si>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</si>
  <si>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</si>
  <si>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</si>
  <si>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</si>
  <si>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</si>
  <si>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</si>
  <si>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</si>
  <si>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</si>
  <si>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</si>
  <si>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</si>
  <si>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</si>
  <si>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</si>
  <si>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</si>
  <si>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</si>
  <si>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</si>
  <si>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</si>
  <si>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</si>
  <si>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</si>
  <si>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</si>
  <si>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</si>
  <si>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</si>
  <si>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</si>
  <si>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</si>
  <si>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</si>
  <si>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</si>
  <si>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</si>
  <si>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</si>
  <si>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</si>
  <si>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</si>
  <si>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</si>
  <si>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</si>
  <si>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</si>
  <si>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</si>
  <si>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</si>
  <si>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</si>
  <si>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</si>
  <si>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</si>
  <si>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</si>
  <si>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</si>
  <si>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</si>
  <si>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</si>
  <si>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</si>
  <si>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</si>
  <si>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</si>
  <si>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</si>
  <si>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</si>
  <si>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</si>
  <si>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</si>
  <si>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</si>
  <si>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</si>
  <si>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</si>
  <si>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</si>
  <si>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</si>
  <si>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</si>
  <si>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</si>
  <si>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</si>
  <si>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</si>
  <si>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</si>
  <si>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</si>
  <si>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</si>
  <si>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</si>
  <si>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</si>
  <si>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</si>
  <si>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</si>
  <si>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</si>
  <si>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</si>
  <si>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</si>
  <si>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</si>
  <si>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</si>
  <si>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</si>
  <si>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</si>
  <si>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</si>
  <si>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</si>
  <si>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</si>
  <si>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</si>
  <si>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</si>
  <si>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</si>
  <si>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</si>
  <si>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</si>
  <si>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</si>
  <si>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</si>
  <si>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</si>
  <si>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</si>
  <si>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</si>
  <si>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</si>
  <si>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</si>
  <si>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</si>
  <si>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</si>
  <si>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</si>
  <si>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</si>
  <si>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</si>
  <si>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</si>
  <si>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</si>
  <si>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</si>
  <si>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</si>
  <si>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</si>
  <si>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</si>
  <si>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</si>
  <si>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</si>
  <si>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</si>
  <si>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</si>
  <si>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</si>
  <si>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</si>
  <si>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</si>
  <si>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</si>
  <si>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</si>
  <si>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</si>
  <si>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</si>
  <si>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</si>
  <si>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</si>
  <si>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</si>
  <si>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</si>
  <si>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</si>
  <si>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</si>
  <si>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</si>
  <si>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</si>
  <si>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</si>
  <si>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</si>
  <si>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</si>
  <si>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</si>
  <si>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</si>
  <si>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</si>
  <si>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</si>
  <si>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</si>
  <si>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</si>
  <si>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</si>
  <si>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</si>
  <si>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</si>
  <si>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</si>
  <si>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</si>
  <si>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</si>
  <si>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</si>
  <si>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</si>
  <si>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</si>
  <si>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</si>
  <si>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</si>
  <si>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</si>
  <si>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</si>
  <si>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</si>
  <si>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</si>
  <si>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</si>
  <si>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</si>
  <si>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</si>
  <si>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</si>
  <si>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</si>
  <si>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</si>
  <si>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</si>
  <si>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</si>
  <si>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</si>
  <si>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</si>
  <si>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</si>
  <si>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</si>
  <si>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</si>
  <si>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</si>
  <si>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</si>
  <si>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</si>
  <si>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</si>
  <si>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</si>
  <si>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</si>
  <si>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</si>
  <si>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</si>
  <si>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</si>
  <si>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</si>
  <si>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</si>
  <si>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</si>
  <si>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</si>
  <si>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</si>
  <si>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</si>
  <si>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</si>
  <si>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</si>
  <si>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</si>
  <si>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</si>
  <si>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</si>
  <si>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</si>
  <si>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</si>
  <si>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</si>
  <si>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</si>
  <si>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</si>
  <si>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</si>
  <si>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</si>
  <si>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</si>
  <si>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</si>
  <si>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</si>
  <si>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</si>
  <si>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</si>
  <si>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</si>
  <si>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</si>
  <si>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</si>
  <si>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</si>
  <si>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</si>
  <si>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</si>
  <si>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</si>
  <si>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</si>
  <si>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</si>
  <si>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</si>
  <si>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</si>
  <si>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</si>
  <si>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</si>
  <si>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</si>
  <si>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</si>
  <si>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</si>
  <si>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</si>
  <si>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</si>
  <si>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</si>
  <si>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</si>
  <si>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</si>
  <si>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</si>
  <si>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</si>
  <si>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</si>
  <si>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</si>
  <si>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</si>
  <si>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</si>
  <si>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</si>
  <si>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</si>
  <si>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</si>
  <si>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</si>
  <si>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</si>
  <si>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</si>
  <si>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</si>
  <si>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</si>
  <si>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</si>
  <si>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</si>
  <si>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</si>
  <si>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</si>
  <si>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</si>
  <si>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</si>
  <si>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</si>
  <si>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</si>
  <si>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</si>
  <si>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</si>
  <si>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</si>
  <si>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</si>
  <si>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</si>
  <si>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</si>
  <si>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</si>
  <si>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</si>
  <si>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</si>
  <si>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</si>
  <si>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</si>
  <si>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</si>
  <si>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</si>
  <si>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</si>
  <si>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</si>
  <si>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</si>
  <si>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</si>
  <si>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</si>
  <si>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</si>
  <si>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</si>
  <si>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</si>
  <si>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</si>
  <si>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</si>
  <si>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</si>
  <si>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</si>
  <si>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</si>
  <si>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</si>
  <si>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</si>
  <si>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</si>
  <si>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</si>
  <si>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</si>
  <si>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</si>
  <si>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</si>
  <si>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</si>
  <si>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</si>
  <si>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</si>
  <si>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</si>
  <si>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</si>
  <si>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</si>
  <si>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</si>
  <si>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</si>
  <si>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</si>
  <si>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</si>
  <si>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</si>
  <si>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</si>
  <si>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</si>
  <si>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</si>
  <si>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</si>
  <si>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</si>
  <si>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</si>
  <si>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</si>
  <si>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</si>
  <si>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</si>
  <si>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</si>
  <si>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</si>
  <si>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</si>
  <si>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</si>
  <si>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</si>
  <si>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</si>
  <si>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</si>
  <si>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</si>
  <si>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</si>
  <si>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</si>
  <si>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</si>
  <si>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</si>
  <si>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</si>
  <si>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</si>
  <si>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</si>
  <si>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</si>
  <si>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</si>
  <si>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</si>
  <si>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</si>
  <si>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</si>
  <si>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</si>
  <si>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</si>
  <si>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</si>
  <si>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</si>
  <si>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</si>
  <si>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</si>
  <si>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</si>
  <si>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</si>
  <si>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</si>
  <si>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</si>
  <si>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</si>
  <si>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</si>
  <si>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</si>
  <si>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</si>
  <si>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</si>
  <si>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</si>
  <si>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</si>
  <si>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</si>
  <si>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</si>
  <si>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</si>
  <si>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</si>
  <si>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</si>
  <si>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</si>
  <si>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</si>
  <si>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</si>
  <si>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</si>
  <si>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</si>
  <si>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</si>
  <si>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</si>
  <si>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</si>
  <si>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</si>
  <si>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</si>
  <si>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</si>
  <si>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</si>
  <si>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</si>
  <si>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</si>
  <si>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</si>
  <si>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</si>
  <si>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</si>
  <si>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</si>
  <si>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</si>
  <si>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</si>
  <si>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</si>
  <si>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</si>
  <si>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</si>
  <si>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</si>
  <si>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</si>
  <si>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</si>
  <si>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</si>
  <si>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</si>
  <si>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</si>
  <si>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</si>
  <si>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</si>
  <si>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</si>
  <si>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</si>
  <si>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</si>
  <si>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</si>
  <si>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</si>
  <si>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</si>
  <si>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</si>
  <si>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</si>
  <si>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</si>
  <si>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</si>
  <si>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</si>
  <si>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</si>
  <si>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</si>
  <si>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</si>
  <si>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</si>
  <si>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</si>
  <si>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</si>
  <si>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</si>
  <si>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</si>
  <si>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</si>
  <si>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</si>
  <si>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</si>
  <si>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</si>
  <si>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</si>
  <si>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</si>
  <si>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</si>
  <si>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</si>
  <si>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</si>
  <si>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</si>
  <si>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</si>
  <si>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</si>
  <si>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</si>
  <si>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</si>
  <si>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</si>
  <si>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</si>
  <si>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</si>
  <si>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</si>
  <si>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</si>
  <si>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</si>
  <si>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</si>
  <si>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</si>
  <si>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</si>
  <si>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</si>
  <si>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</si>
  <si>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</si>
  <si>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</si>
  <si>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</si>
  <si>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</si>
  <si>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</si>
  <si>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</si>
  <si>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</si>
  <si>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</si>
  <si>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</si>
  <si>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</si>
  <si>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</si>
  <si>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</si>
  <si>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</si>
  <si>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</si>
  <si>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</si>
  <si>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</si>
  <si>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</si>
  <si>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</si>
  <si>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</si>
  <si>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</si>
  <si>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</si>
  <si>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</si>
  <si>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</si>
  <si>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</si>
  <si>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</si>
  <si>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</si>
  <si>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</si>
  <si>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</si>
  <si>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</si>
  <si>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</si>
  <si>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</si>
  <si>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</si>
  <si>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</si>
  <si>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</si>
  <si>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</si>
  <si>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</si>
  <si>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</si>
  <si>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</si>
  <si>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</si>
  <si>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</si>
  <si>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</si>
  <si>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</si>
  <si>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</si>
  <si>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</si>
  <si>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</si>
  <si>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</si>
  <si>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</si>
  <si>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</si>
  <si>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</si>
  <si>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</si>
  <si>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</si>
  <si>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</si>
  <si>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</si>
  <si>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</si>
  <si>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</si>
  <si>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</si>
  <si>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</si>
  <si>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</si>
  <si>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</si>
  <si>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</si>
  <si>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</si>
  <si>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</si>
  <si>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</si>
  <si>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</si>
  <si>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</si>
  <si>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</si>
  <si>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</si>
  <si>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</si>
  <si>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</si>
  <si>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</si>
  <si>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</si>
  <si>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</si>
  <si>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</si>
  <si>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</si>
  <si>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</si>
  <si>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</si>
  <si>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</si>
  <si>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</si>
  <si>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</si>
  <si>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</si>
  <si>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</si>
  <si>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</si>
  <si>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</si>
  <si>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</si>
  <si>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</si>
  <si>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</si>
  <si>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</si>
  <si>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</si>
  <si>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</si>
  <si>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</si>
  <si>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</si>
  <si>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</si>
  <si>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</si>
  <si>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</si>
  <si>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</si>
  <si>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</si>
  <si>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</si>
  <si>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</si>
  <si>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</si>
  <si>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</si>
  <si>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</si>
  <si>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</si>
  <si>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</si>
  <si>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</si>
  <si>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</si>
  <si>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</si>
  <si>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</si>
  <si>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</si>
  <si>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</si>
  <si>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</si>
  <si>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</si>
  <si>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</si>
  <si>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</si>
  <si>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</si>
  <si>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</si>
  <si>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</si>
  <si>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</si>
  <si>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</si>
  <si>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</si>
  <si>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</si>
  <si>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</si>
  <si>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</si>
  <si>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</si>
  <si>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</si>
  <si>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</si>
  <si>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</si>
  <si>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</si>
  <si>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</si>
  <si>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</si>
  <si>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</si>
  <si>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</si>
  <si>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</si>
  <si>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</si>
  <si>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</si>
  <si>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</si>
  <si>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</si>
  <si>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</si>
  <si>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</si>
  <si>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</si>
  <si>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</si>
  <si>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</si>
  <si>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</si>
  <si>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</si>
  <si>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</si>
  <si>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</si>
  <si>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</si>
  <si>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</si>
  <si>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</si>
  <si>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</si>
  <si>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</si>
  <si>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</si>
  <si>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</si>
  <si>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</si>
  <si>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</si>
  <si>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</si>
  <si>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</si>
  <si>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</si>
  <si>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</si>
  <si>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</si>
  <si>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</si>
  <si>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</si>
  <si>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</si>
  <si>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</si>
  <si>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</si>
  <si>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</si>
  <si>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</si>
  <si>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</si>
  <si>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</si>
  <si>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</si>
  <si>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</si>
  <si>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</si>
  <si>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</si>
  <si>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</si>
  <si>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</si>
  <si>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</si>
  <si>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</si>
  <si>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</si>
  <si>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</si>
  <si>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</si>
  <si>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</si>
  <si>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</si>
  <si>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</si>
  <si>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</si>
  <si>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</si>
  <si>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</si>
  <si>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</si>
  <si>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</si>
  <si>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</si>
  <si>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</si>
  <si>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</si>
  <si>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</si>
  <si>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</si>
  <si>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</si>
  <si>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</si>
  <si>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</si>
  <si>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</si>
  <si>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</si>
  <si>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</si>
  <si>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</si>
  <si>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</si>
  <si>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</si>
  <si>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</si>
  <si>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</si>
  <si>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</si>
  <si>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</si>
  <si>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</si>
  <si>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</si>
  <si>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</si>
  <si>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</si>
  <si>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</si>
  <si>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</si>
  <si>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</si>
  <si>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</si>
  <si>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</si>
  <si>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</si>
  <si>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</si>
  <si>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</si>
  <si>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</si>
  <si>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</si>
  <si>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</si>
  <si>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</si>
  <si>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</si>
  <si>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</si>
  <si>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</si>
  <si>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</si>
  <si>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</si>
  <si>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</si>
  <si>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</si>
  <si>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</si>
  <si>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</si>
  <si>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</si>
  <si>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</si>
  <si>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</si>
  <si>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</si>
  <si>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</si>
  <si>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</si>
  <si>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</si>
  <si>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</si>
  <si>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</si>
  <si>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</si>
  <si>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</si>
  <si>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</si>
  <si>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</si>
  <si>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</si>
  <si>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</si>
  <si>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</si>
  <si>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</si>
  <si>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</si>
  <si>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</si>
  <si>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</si>
  <si>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</si>
  <si>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</si>
  <si>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</si>
  <si>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</si>
  <si>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</si>
  <si>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</si>
  <si>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</si>
  <si>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</si>
  <si>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</si>
  <si>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</si>
  <si>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</si>
  <si>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</si>
  <si>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</si>
  <si>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</si>
  <si>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</si>
  <si>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</si>
  <si>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</si>
  <si>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</si>
  <si>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</si>
  <si>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</si>
  <si>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</si>
  <si>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</si>
  <si>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</si>
  <si>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</si>
  <si>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</si>
  <si>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</si>
  <si>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</si>
  <si>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</si>
  <si>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</si>
  <si>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</si>
  <si>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</si>
  <si>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</si>
  <si>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</si>
  <si>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</si>
  <si>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</si>
  <si>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</si>
  <si>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</si>
  <si>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</si>
  <si>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</si>
  <si>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</si>
  <si>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</si>
  <si>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</si>
  <si>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</si>
  <si>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</si>
  <si>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</si>
  <si>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</si>
  <si>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</si>
  <si>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</si>
  <si>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</si>
  <si>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</si>
  <si>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</si>
  <si>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</si>
  <si>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</si>
  <si>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</si>
  <si>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</si>
  <si>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</si>
  <si>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</si>
  <si>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</si>
  <si>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</si>
  <si>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</si>
  <si>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</si>
  <si>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</si>
  <si>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</si>
  <si>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</si>
  <si>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</si>
  <si>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</si>
  <si>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</si>
  <si>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</si>
  <si>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</si>
  <si>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</si>
  <si>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</si>
  <si>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</si>
  <si>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</si>
  <si>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</si>
  <si>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</si>
  <si>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</si>
  <si>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</si>
  <si>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</si>
  <si>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</si>
  <si>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</si>
  <si>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</si>
  <si>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</si>
  <si>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</si>
  <si>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</si>
  <si>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</si>
  <si>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</si>
  <si>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</si>
  <si>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</si>
  <si>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</si>
  <si>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</si>
  <si>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</si>
  <si>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</si>
  <si>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</si>
  <si>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</si>
  <si>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</si>
  <si>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</si>
  <si>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</si>
  <si>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</si>
  <si>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</si>
  <si>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</si>
  <si>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</si>
  <si>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</si>
  <si>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</si>
  <si>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</si>
  <si>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</si>
  <si>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</si>
  <si>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</si>
  <si>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</si>
  <si>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</si>
  <si>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</si>
  <si>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</si>
  <si>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</si>
  <si>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</si>
  <si>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</si>
  <si>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</si>
  <si>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</si>
  <si>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</si>
  <si>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</si>
  <si>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</si>
  <si>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</si>
  <si>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</si>
  <si>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</si>
  <si>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</si>
  <si>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</si>
  <si>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</si>
  <si>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</si>
  <si>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</si>
  <si>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</si>
  <si>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</si>
  <si>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</si>
  <si>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</si>
  <si>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</si>
  <si>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</si>
  <si>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</si>
  <si>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</si>
  <si>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</si>
  <si>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</si>
  <si>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</si>
  <si>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</si>
  <si>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</si>
  <si>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</si>
  <si>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</si>
  <si>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</si>
  <si>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</si>
  <si>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</si>
  <si>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</si>
  <si>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</si>
  <si>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</si>
  <si>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</si>
  <si>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</si>
  <si>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</si>
  <si>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</si>
  <si>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</si>
  <si>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</si>
  <si>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</si>
  <si>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</si>
  <si>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</si>
  <si>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</si>
  <si>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</si>
  <si>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</si>
  <si>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</si>
  <si>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</si>
  <si>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</si>
  <si>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</si>
  <si>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</si>
  <si>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</si>
  <si>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</si>
  <si>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</si>
  <si>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</si>
  <si>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</si>
  <si>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</si>
  <si>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</si>
  <si>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</si>
  <si>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</si>
  <si>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</si>
  <si>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</si>
  <si>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</si>
  <si>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</si>
  <si>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</si>
  <si>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</si>
  <si>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</si>
  <si>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</si>
  <si>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</si>
  <si>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</si>
  <si>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</si>
  <si>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</si>
  <si>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</si>
  <si>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</si>
  <si>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</si>
  <si>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</si>
  <si>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</si>
  <si>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</si>
  <si>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</si>
  <si>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</si>
  <si>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</si>
  <si>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</si>
  <si>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</si>
  <si>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</si>
  <si>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</si>
  <si>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</si>
  <si>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</si>
  <si>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</si>
  <si>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</si>
  <si>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</si>
  <si>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</si>
  <si>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</si>
  <si>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</si>
  <si>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</si>
  <si>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</si>
  <si>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</si>
  <si>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</si>
  <si>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</si>
  <si>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</si>
  <si>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</si>
  <si>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</si>
  <si>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</si>
  <si>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</si>
  <si>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</si>
  <si>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</si>
  <si>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</si>
  <si>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</si>
  <si>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</si>
  <si>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</si>
  <si>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</si>
  <si>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</si>
  <si>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</si>
  <si>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</si>
  <si>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</si>
  <si>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</si>
  <si>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</si>
  <si>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</si>
  <si>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</si>
  <si>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</si>
  <si>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</si>
  <si>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</si>
  <si>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</si>
  <si>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</si>
  <si>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</si>
  <si>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</si>
  <si>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</si>
  <si>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</si>
  <si>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</si>
  <si>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</si>
  <si>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</si>
  <si>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</si>
  <si>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</si>
  <si>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</si>
  <si>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</si>
  <si>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</si>
  <si>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</si>
  <si>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</si>
  <si>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</si>
  <si>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</si>
  <si>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</si>
  <si>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</si>
  <si>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</si>
  <si>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</si>
  <si>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</si>
  <si>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</si>
  <si>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</si>
  <si>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</si>
  <si>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</si>
  <si>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</si>
  <si>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</si>
  <si>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</si>
  <si>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</si>
  <si>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</si>
  <si>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</si>
  <si>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</si>
  <si>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</si>
  <si>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</si>
  <si>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</si>
  <si>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</si>
  <si>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</si>
  <si>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</si>
  <si>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</si>
  <si>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</si>
  <si>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</si>
  <si>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</si>
  <si>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</si>
  <si>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</si>
  <si>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</si>
  <si>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</si>
  <si>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</si>
  <si>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</si>
  <si>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</si>
  <si>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</si>
  <si>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</si>
  <si>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</si>
  <si>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</si>
  <si>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</si>
  <si>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</si>
  <si>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</si>
  <si>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</si>
  <si>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</si>
  <si>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</si>
  <si>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</si>
  <si>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</si>
  <si>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</si>
  <si>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</si>
  <si>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</si>
  <si>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</si>
  <si>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</si>
  <si>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</si>
  <si>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</si>
  <si>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</si>
  <si>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</si>
  <si>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</si>
  <si>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</si>
  <si>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</si>
  <si>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</si>
  <si>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</si>
  <si>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</si>
  <si>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</si>
  <si>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</si>
  <si>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</si>
  <si>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</si>
  <si>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</si>
  <si>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</si>
  <si>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</si>
  <si>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</si>
  <si>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</si>
  <si>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</si>
  <si>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</si>
  <si>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</si>
  <si>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</si>
  <si>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</si>
  <si>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</si>
  <si>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</si>
  <si>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</si>
  <si>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</si>
  <si>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</si>
  <si>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</si>
  <si>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</si>
  <si>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</si>
  <si>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</si>
  <si>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</si>
  <si>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</si>
  <si>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</si>
  <si>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</si>
  <si>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</si>
  <si>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</si>
  <si>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</si>
  <si>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</si>
  <si>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</si>
  <si>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</si>
  <si>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</si>
  <si>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</si>
  <si>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</si>
  <si>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</si>
  <si>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</si>
  <si>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</si>
  <si>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</si>
  <si>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</si>
  <si>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</si>
  <si>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</si>
  <si>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</si>
  <si>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</si>
  <si>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</si>
  <si>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</si>
  <si>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</si>
  <si>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</si>
  <si>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</si>
  <si>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</si>
  <si>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</si>
  <si>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</si>
  <si>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</si>
  <si>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</si>
  <si>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</si>
  <si>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</si>
  <si>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</si>
  <si>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</si>
  <si>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</si>
  <si>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</si>
  <si>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</si>
  <si>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</si>
  <si>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</si>
  <si>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</si>
  <si>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</si>
  <si>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</si>
  <si>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</si>
  <si>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</si>
  <si>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</si>
  <si>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</si>
  <si>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</si>
  <si>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</si>
  <si>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</si>
  <si>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</si>
  <si>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</si>
  <si>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</si>
  <si>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</si>
  <si>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</si>
  <si>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</si>
  <si>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</si>
  <si>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</si>
  <si>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</si>
  <si>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</si>
  <si>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</si>
  <si>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</si>
  <si>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</si>
  <si>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</si>
  <si>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</si>
  <si>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</si>
  <si>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</si>
  <si>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</si>
  <si>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</si>
  <si>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</si>
  <si>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</si>
  <si>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</si>
  <si>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</si>
  <si>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</si>
  <si>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</si>
  <si>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</si>
  <si>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</si>
  <si>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</si>
  <si>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</si>
  <si>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</si>
  <si>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</si>
  <si>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</si>
  <si>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</si>
  <si>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</si>
  <si>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</si>
  <si>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</si>
  <si>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</si>
  <si>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</si>
  <si>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</si>
  <si>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</si>
  <si>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</si>
  <si>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</si>
  <si>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</si>
  <si>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</si>
  <si>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</si>
  <si>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</si>
  <si>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</si>
  <si>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</si>
  <si>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</si>
  <si>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</si>
  <si>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</si>
  <si>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</si>
  <si>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</si>
  <si>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</si>
  <si>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</si>
  <si>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</si>
  <si>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</si>
  <si>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</si>
  <si>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</si>
  <si>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</si>
  <si>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</si>
  <si>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</si>
  <si>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</si>
  <si>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</si>
  <si>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</si>
  <si>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</si>
  <si>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</si>
  <si>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</si>
  <si>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</si>
  <si>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</si>
  <si>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</si>
  <si>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</si>
  <si>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</si>
  <si>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</si>
  <si>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</si>
  <si>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</si>
  <si>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</si>
  <si>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</si>
  <si>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</si>
  <si>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</si>
  <si>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</si>
  <si>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</si>
  <si>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</si>
  <si>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</si>
  <si>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</si>
  <si>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</si>
  <si>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</si>
  <si>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</si>
  <si>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</si>
  <si>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</si>
  <si>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</si>
  <si>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</si>
  <si>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</si>
  <si>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</si>
  <si>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</si>
  <si>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</si>
  <si>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</si>
  <si>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</si>
  <si>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</si>
  <si>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</si>
  <si>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</si>
  <si>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</si>
  <si>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</si>
  <si>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</si>
  <si>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</si>
  <si>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</si>
  <si>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</si>
  <si>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</si>
  <si>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</si>
  <si>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</si>
  <si>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</si>
  <si>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</si>
  <si>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</si>
  <si>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</si>
  <si>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</si>
  <si>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</si>
  <si>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</si>
  <si>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</si>
  <si>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</si>
  <si>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</si>
  <si>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</si>
  <si>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</si>
  <si>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</si>
  <si>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</si>
  <si>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</si>
  <si>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</si>
  <si>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</si>
  <si>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</si>
  <si>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</si>
  <si>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</si>
  <si>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</si>
  <si>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</si>
  <si>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</si>
  <si>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</si>
  <si>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</si>
  <si>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</si>
  <si>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</si>
  <si>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</si>
  <si>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</si>
  <si>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</si>
  <si>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</si>
  <si>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</si>
  <si>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</si>
  <si>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</si>
  <si>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</si>
  <si>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</si>
  <si>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</si>
  <si>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</si>
  <si>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</si>
  <si>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</si>
  <si>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</si>
  <si>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</si>
  <si>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</si>
  <si>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</si>
  <si>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</si>
  <si>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</si>
  <si>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</si>
  <si>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</si>
  <si>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</si>
  <si>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</si>
  <si>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</si>
  <si>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</si>
  <si>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</si>
  <si>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</si>
  <si>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</si>
  <si>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</si>
  <si>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</si>
  <si>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</si>
  <si>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</si>
  <si>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</si>
  <si>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</si>
  <si>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</si>
  <si>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</si>
  <si>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</si>
  <si>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</si>
  <si>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</si>
  <si>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</si>
  <si>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</si>
  <si>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</si>
  <si>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</si>
  <si>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</si>
  <si>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</si>
  <si>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</si>
  <si>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</si>
  <si>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</si>
  <si>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</si>
  <si>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</si>
  <si>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</si>
  <si>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</si>
  <si>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</si>
  <si>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</si>
  <si>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</si>
  <si>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</si>
  <si>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</si>
  <si>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</si>
  <si>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</si>
  <si>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</si>
  <si>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</si>
  <si>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</si>
  <si>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</si>
  <si>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</si>
  <si>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</si>
  <si>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</si>
  <si>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</si>
  <si>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</si>
  <si>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</si>
  <si>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</si>
  <si>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</si>
  <si>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</si>
  <si>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</si>
  <si>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</si>
  <si>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</si>
  <si>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</si>
  <si>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</si>
  <si>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</si>
  <si>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</si>
  <si>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</si>
  <si>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</si>
  <si>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</si>
  <si>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</si>
  <si>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</si>
  <si>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</si>
  <si>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</si>
  <si>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</si>
  <si>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</si>
  <si>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</si>
  <si>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</si>
  <si>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</si>
  <si>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</si>
  <si>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</si>
  <si>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</si>
  <si>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</si>
  <si>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</si>
  <si>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</si>
  <si>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</si>
  <si>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</si>
  <si>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</si>
  <si>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</si>
  <si>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</si>
  <si>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</si>
  <si>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</si>
  <si>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</si>
  <si>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</si>
  <si>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</si>
  <si>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</si>
  <si>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</si>
  <si>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</si>
  <si>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</si>
  <si>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</si>
  <si>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</si>
  <si>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</si>
  <si>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</si>
  <si>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</si>
  <si>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</si>
  <si>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</si>
  <si>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</si>
  <si>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</si>
  <si>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</si>
  <si>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</si>
  <si>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</si>
  <si>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</si>
  <si>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</si>
  <si>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</si>
  <si>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</si>
  <si>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</si>
  <si>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</si>
  <si>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</si>
  <si>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</si>
  <si>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</si>
  <si>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</si>
  <si>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</si>
  <si>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</si>
  <si>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</si>
  <si>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</si>
  <si>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</si>
  <si>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</si>
  <si>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</si>
  <si>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</si>
  <si>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</si>
  <si>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</si>
  <si>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</si>
  <si>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</si>
  <si>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</si>
  <si>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</si>
  <si>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</si>
  <si>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</si>
  <si>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</si>
  <si>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</si>
  <si>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</si>
  <si>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</si>
  <si>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</si>
  <si>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</si>
  <si>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</si>
  <si>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</si>
  <si>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</si>
  <si>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</si>
  <si>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</si>
  <si>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</si>
  <si>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</si>
  <si>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</si>
  <si>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</si>
  <si>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</si>
  <si>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</si>
  <si>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</si>
  <si>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</si>
  <si>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</si>
  <si>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</si>
  <si>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</si>
  <si>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</si>
  <si>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</si>
  <si>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</si>
  <si>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</si>
  <si>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</si>
  <si>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</si>
  <si>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</si>
  <si>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</si>
  <si>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</si>
  <si>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</si>
  <si>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</si>
  <si>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</si>
  <si>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</si>
  <si>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</si>
  <si>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</si>
  <si>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</si>
  <si>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</si>
  <si>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</si>
  <si>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</si>
  <si>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</si>
  <si>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</si>
  <si>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</si>
  <si>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</si>
  <si>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</si>
  <si>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</si>
  <si>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</si>
  <si>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</si>
  <si>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</si>
  <si>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</si>
  <si>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</si>
  <si>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</si>
  <si>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</si>
  <si>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</si>
  <si>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</si>
  <si>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</si>
  <si>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</si>
  <si>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</si>
  <si>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</si>
  <si>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</si>
  <si>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</si>
  <si>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</si>
  <si>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</si>
  <si>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</si>
  <si>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</si>
  <si>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</si>
  <si>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</si>
  <si>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</si>
  <si>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</si>
  <si>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</si>
  <si>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</si>
  <si>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</si>
  <si>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</si>
  <si>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</si>
  <si>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</si>
  <si>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</si>
  <si>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</si>
  <si>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</si>
  <si>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</si>
  <si>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</si>
  <si>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</si>
  <si>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</si>
  <si>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</si>
  <si>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</si>
  <si>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</si>
  <si>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</si>
  <si>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</si>
  <si>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</si>
  <si>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</si>
  <si>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</si>
  <si>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</si>
  <si>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</si>
  <si>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</si>
  <si>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</si>
  <si>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</si>
  <si>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</si>
  <si>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</si>
  <si>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</si>
  <si>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</si>
  <si>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</si>
  <si>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</si>
  <si>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</si>
  <si>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</si>
  <si>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</si>
  <si>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</si>
  <si>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</si>
  <si>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</si>
  <si>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</si>
  <si>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</si>
  <si>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</si>
  <si>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</si>
  <si>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</si>
  <si>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</si>
  <si>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</si>
  <si>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</si>
  <si>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</si>
  <si>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</si>
  <si>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</si>
  <si>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</si>
  <si>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</si>
  <si>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</si>
  <si>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</si>
  <si>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</si>
  <si>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</si>
  <si>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</si>
  <si>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</si>
  <si>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</si>
  <si>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</si>
  <si>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</si>
  <si>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</si>
  <si>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</si>
  <si>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</si>
  <si>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</si>
  <si>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</si>
  <si>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</si>
  <si>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</si>
  <si>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</si>
  <si>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</si>
  <si>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</si>
  <si>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</si>
  <si>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</si>
  <si>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</si>
  <si>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</si>
  <si>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</si>
  <si>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</si>
  <si>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</si>
  <si>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</si>
  <si>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</si>
  <si>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</si>
  <si>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</si>
  <si>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</si>
  <si>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</si>
  <si>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</si>
  <si>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</si>
  <si>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</si>
  <si>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</si>
  <si>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</si>
  <si>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</si>
  <si>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</si>
  <si>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</si>
  <si>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</si>
  <si>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</si>
  <si>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</si>
  <si>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</si>
  <si>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</si>
  <si>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</si>
  <si>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</si>
  <si>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</si>
  <si>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</si>
  <si>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</si>
  <si>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</si>
  <si>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</si>
  <si>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</si>
  <si>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</si>
  <si>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</si>
  <si>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</si>
  <si>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</si>
  <si>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</si>
  <si>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</si>
  <si>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</si>
  <si>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</si>
  <si>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</si>
  <si>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</si>
  <si>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</si>
  <si>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</si>
  <si>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</si>
  <si>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</si>
  <si>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</si>
  <si>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</si>
  <si>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</si>
  <si>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</si>
  <si>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</si>
  <si>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</si>
  <si>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</si>
  <si>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</si>
  <si>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</si>
  <si>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</si>
  <si>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</si>
  <si>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</si>
  <si>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</si>
  <si>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</si>
  <si>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</si>
  <si>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</si>
  <si>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</si>
  <si>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</si>
  <si>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</si>
  <si>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</si>
  <si>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</si>
  <si>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</si>
  <si>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</si>
  <si>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</si>
  <si>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</si>
  <si>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</si>
  <si>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</si>
  <si>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</si>
  <si>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</si>
  <si>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</si>
  <si>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</si>
  <si>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</si>
  <si>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</si>
  <si>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</si>
  <si>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</si>
  <si>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</si>
  <si>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</si>
  <si>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</si>
  <si>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</si>
  <si>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</si>
  <si>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</si>
  <si>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</si>
  <si>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</si>
  <si>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</si>
  <si>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</si>
  <si>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</si>
  <si>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</si>
  <si>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</si>
  <si>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</si>
  <si>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</si>
  <si>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</si>
  <si>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</si>
  <si>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</si>
  <si>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</si>
  <si>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</si>
  <si>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</si>
  <si>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</si>
  <si>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</si>
  <si>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</si>
  <si>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</si>
  <si>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</si>
  <si>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</si>
  <si>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</si>
  <si>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</si>
  <si>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</si>
  <si>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</si>
  <si>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</si>
  <si>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</si>
  <si>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</si>
  <si>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</si>
  <si>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</si>
  <si>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</si>
  <si>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</si>
  <si>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</si>
  <si>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</si>
  <si>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</si>
  <si>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</si>
  <si>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</si>
  <si>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</si>
  <si>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</si>
  <si>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</si>
  <si>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</si>
  <si>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</si>
  <si>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</si>
  <si>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</si>
  <si>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</si>
  <si>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</si>
  <si>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</si>
  <si>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</si>
  <si>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</si>
  <si>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</si>
  <si>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</si>
  <si>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</si>
  <si>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</si>
  <si>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</si>
  <si>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</si>
  <si>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</si>
  <si>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</si>
  <si>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</si>
  <si>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</si>
  <si>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</si>
  <si>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</si>
  <si>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</si>
  <si>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</si>
  <si>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</si>
  <si>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</si>
  <si>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</si>
  <si>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</si>
  <si>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</si>
  <si>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</si>
  <si>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</si>
  <si>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</si>
  <si>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</si>
  <si>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</si>
  <si>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</si>
  <si>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</si>
  <si>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</si>
  <si>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</si>
  <si>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</si>
  <si>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</si>
  <si>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</si>
  <si>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</si>
  <si>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</si>
  <si>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</si>
  <si>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</si>
  <si>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</si>
  <si>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</si>
  <si>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</si>
  <si>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</si>
  <si>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</si>
  <si>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</si>
  <si>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</si>
  <si>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</si>
  <si>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</si>
  <si>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</si>
  <si>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</si>
  <si>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</si>
  <si>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</si>
  <si>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</si>
  <si>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</si>
  <si>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</si>
  <si>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</si>
  <si>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</si>
  <si>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</si>
  <si>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</si>
  <si>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</si>
  <si>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</si>
  <si>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</si>
  <si>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</si>
  <si>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</si>
  <si>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</si>
  <si>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</si>
  <si>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</si>
  <si>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</si>
  <si>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</si>
  <si>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</si>
  <si>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</si>
  <si>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</si>
  <si>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</si>
  <si>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</si>
  <si>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</si>
  <si>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</si>
  <si>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</si>
  <si>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</si>
  <si>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</si>
  <si>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</si>
  <si>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</si>
  <si>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</si>
  <si>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</si>
  <si>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</si>
  <si>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</si>
  <si>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</si>
  <si>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</si>
  <si>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</si>
  <si>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</si>
  <si>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</si>
  <si>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</si>
  <si>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</si>
  <si>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</si>
  <si>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</si>
  <si>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</si>
  <si>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</si>
  <si>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</si>
  <si>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</si>
  <si>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</si>
  <si>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</si>
  <si>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</si>
  <si>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</si>
  <si>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</si>
  <si>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</si>
  <si>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</si>
  <si>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</si>
  <si>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</si>
  <si>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</si>
  <si>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</si>
  <si>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</si>
  <si>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</si>
  <si>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</si>
  <si>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</si>
  <si>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</si>
  <si>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</si>
  <si>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</si>
  <si>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</si>
  <si>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</si>
  <si>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</si>
  <si>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</si>
  <si>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</si>
  <si>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</si>
  <si>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</si>
  <si>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</si>
  <si>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</si>
  <si>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</si>
  <si>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</si>
  <si>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</si>
  <si>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</si>
  <si>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</si>
  <si>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</si>
  <si>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</si>
  <si>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</si>
  <si>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</si>
  <si>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</si>
  <si>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</si>
  <si>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</si>
  <si>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</si>
  <si>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</si>
  <si>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</si>
  <si>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</si>
  <si>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</si>
  <si>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</si>
  <si>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</si>
  <si>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</si>
  <si>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</si>
  <si>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</si>
  <si>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</si>
  <si>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</si>
  <si>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</si>
  <si>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</si>
  <si>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</si>
  <si>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</si>
  <si>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</si>
  <si>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</si>
  <si>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</si>
  <si>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</si>
  <si>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</si>
  <si>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</si>
  <si>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</si>
  <si>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</si>
  <si>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</si>
  <si>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</si>
  <si>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</si>
  <si>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</si>
  <si>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</si>
  <si>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</si>
  <si>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</si>
  <si>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</si>
  <si>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</si>
  <si>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</si>
  <si>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</si>
  <si>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</si>
  <si>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</si>
  <si>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</si>
  <si>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</si>
  <si>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</si>
  <si>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</si>
  <si>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</si>
  <si>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</si>
  <si>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</si>
  <si>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</si>
  <si>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</si>
  <si>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</si>
  <si>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</si>
  <si>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</si>
  <si>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</si>
  <si>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</si>
  <si>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</si>
  <si>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</si>
  <si>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</si>
  <si>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</si>
  <si>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</si>
  <si>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</si>
  <si>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</si>
  <si>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</si>
  <si>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</si>
  <si>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</si>
  <si>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</si>
  <si>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</si>
  <si>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</si>
  <si>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</si>
  <si>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</si>
  <si>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</si>
  <si>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</si>
  <si>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</si>
  <si>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</si>
  <si>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</si>
  <si>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</si>
  <si>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</si>
  <si>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</si>
  <si>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</si>
  <si>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</si>
  <si>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</si>
  <si>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</si>
  <si>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</si>
  <si>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</si>
  <si>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</si>
  <si>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</si>
  <si>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</si>
  <si>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</si>
  <si>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</si>
  <si>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</si>
  <si>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</si>
  <si>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</si>
  <si>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</si>
  <si>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</si>
  <si>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</si>
  <si>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</si>
  <si>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</si>
  <si>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</si>
  <si>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</si>
  <si>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</si>
  <si>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</si>
  <si>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</si>
  <si>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</si>
  <si>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</si>
  <si>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</si>
  <si>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</si>
  <si>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</si>
  <si>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</si>
  <si>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</si>
  <si>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</si>
  <si>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</si>
  <si>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</si>
  <si>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</si>
  <si>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</si>
  <si>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</si>
  <si>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</si>
  <si>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</si>
  <si>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</si>
  <si>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</si>
  <si>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</si>
  <si>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</si>
  <si>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</si>
  <si>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</si>
  <si>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</si>
  <si>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</si>
  <si>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</si>
  <si>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</si>
  <si>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</si>
  <si>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</si>
  <si>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</si>
  <si>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</si>
  <si>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</si>
  <si>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</si>
  <si>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</si>
  <si>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</si>
  <si>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</si>
  <si>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</si>
  <si>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</si>
  <si>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</si>
  <si>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</si>
  <si>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</si>
  <si>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</si>
  <si>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</si>
  <si>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</si>
  <si>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</si>
  <si>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</si>
  <si>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</si>
  <si>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</si>
  <si>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</si>
  <si>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</si>
  <si>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</si>
  <si>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</si>
  <si>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</si>
  <si>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</si>
  <si>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</si>
  <si>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</si>
  <si>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</si>
  <si>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</si>
  <si>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</si>
  <si>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</si>
  <si>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</si>
  <si>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</si>
  <si>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</si>
  <si>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</si>
  <si>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</si>
  <si>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</si>
  <si>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</si>
  <si>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</si>
  <si>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</si>
  <si>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</si>
  <si>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</si>
  <si>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</si>
  <si>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</si>
  <si>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</si>
  <si>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</si>
  <si>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</si>
  <si>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</si>
  <si>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</si>
  <si>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</si>
  <si>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</si>
  <si>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</si>
  <si>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</si>
  <si>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</si>
  <si>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</si>
  <si>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</si>
  <si>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</si>
  <si>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</si>
  <si>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</si>
  <si>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</si>
  <si>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</si>
  <si>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</si>
  <si>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</si>
  <si>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</si>
  <si>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</si>
  <si>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</si>
  <si>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</si>
  <si>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</si>
  <si>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</si>
  <si>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</si>
  <si>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</si>
  <si>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</si>
  <si>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</si>
  <si>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</si>
  <si>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</si>
  <si>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</si>
  <si>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</si>
  <si>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</si>
  <si>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</si>
  <si>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</si>
  <si>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</si>
  <si>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</si>
  <si>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</si>
  <si>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</si>
  <si>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</si>
  <si>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</si>
  <si>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</si>
  <si>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</si>
  <si>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</si>
  <si>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</si>
  <si>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</si>
  <si>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</si>
  <si>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</si>
  <si>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</si>
  <si>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</si>
  <si>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</si>
  <si>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</si>
  <si>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</si>
  <si>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</si>
  <si>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</si>
  <si>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</si>
  <si>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</si>
  <si>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</si>
  <si>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</si>
  <si>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</si>
  <si>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</si>
  <si>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</si>
  <si>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</si>
  <si>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</si>
  <si>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</si>
  <si>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</si>
  <si>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</si>
  <si>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</si>
  <si>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</si>
  <si>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</si>
  <si>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</si>
  <si>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</si>
  <si>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</si>
  <si>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</si>
  <si>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</si>
  <si>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</si>
  <si>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</si>
  <si>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</si>
  <si>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</si>
  <si>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</si>
  <si>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</si>
  <si>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</si>
  <si>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</si>
  <si>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</si>
  <si>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</si>
  <si>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</si>
  <si>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</si>
  <si>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</si>
  <si>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</si>
  <si>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</si>
  <si>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</si>
  <si>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</si>
  <si>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</si>
  <si>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</si>
  <si>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</si>
  <si>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</si>
  <si>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</si>
  <si>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</si>
  <si>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</si>
  <si>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</si>
  <si>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</si>
  <si>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</si>
  <si>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</si>
  <si>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</si>
  <si>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</si>
  <si>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</si>
  <si>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</si>
  <si>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</si>
  <si>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</si>
  <si>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</si>
  <si>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</si>
  <si>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</si>
  <si>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</si>
  <si>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</si>
  <si>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</si>
  <si>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</si>
  <si>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</si>
  <si>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</si>
  <si>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</si>
  <si>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</si>
  <si>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</si>
  <si>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</si>
  <si>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</si>
  <si>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</si>
  <si>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</si>
  <si>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</si>
  <si>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</si>
  <si>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</si>
  <si>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</si>
  <si>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</si>
  <si>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</si>
  <si>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</si>
  <si>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</si>
  <si>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</si>
  <si>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</si>
  <si>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</si>
  <si>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</si>
  <si>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</si>
  <si>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</si>
  <si>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</si>
  <si>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</si>
  <si>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</si>
  <si>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</si>
  <si>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</si>
  <si>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</si>
  <si>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</si>
  <si>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</si>
  <si>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</si>
  <si>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</si>
  <si>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</si>
  <si>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</si>
  <si>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</si>
  <si>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</si>
  <si>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</si>
  <si>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</si>
  <si>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</si>
  <si>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</si>
  <si>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</si>
  <si>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</si>
  <si>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</si>
  <si>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</si>
  <si>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</si>
  <si>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</si>
  <si>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</si>
  <si>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</si>
  <si>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</si>
  <si>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</si>
  <si>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</si>
  <si>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</si>
  <si>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</si>
  <si>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</si>
  <si>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</si>
  <si>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</si>
  <si>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</si>
  <si>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</si>
  <si>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</si>
  <si>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</si>
  <si>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</si>
  <si>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</si>
  <si>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</si>
  <si>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</si>
  <si>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</si>
  <si>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</si>
  <si>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</si>
  <si>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</si>
  <si>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</si>
  <si>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</si>
  <si>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</si>
  <si>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</si>
  <si>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</si>
  <si>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</si>
  <si>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</si>
  <si>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</si>
  <si>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</si>
  <si>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</si>
  <si>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</si>
  <si>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</si>
  <si>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</si>
  <si>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</si>
  <si>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</si>
  <si>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</si>
  <si>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</si>
  <si>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</si>
  <si>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</si>
  <si>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</si>
  <si>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</si>
  <si>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</si>
  <si>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</si>
  <si>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</si>
  <si>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</si>
  <si>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</si>
  <si>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</si>
  <si>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</si>
  <si>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</si>
  <si>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</si>
  <si>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</si>
  <si>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</si>
  <si>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</si>
  <si>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</si>
  <si>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</si>
  <si>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</si>
  <si>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</si>
  <si>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</si>
  <si>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</si>
  <si>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</si>
  <si>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</si>
  <si>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</si>
  <si>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</si>
  <si>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</si>
  <si>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</si>
  <si>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</si>
  <si>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</si>
  <si>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</si>
  <si>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</si>
  <si>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</si>
  <si>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</si>
  <si>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</si>
  <si>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</si>
  <si>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</si>
  <si>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</si>
  <si>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</si>
  <si>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</si>
  <si>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</si>
  <si>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</si>
  <si>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</si>
  <si>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</si>
  <si>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</si>
  <si>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</si>
  <si>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</si>
  <si>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</si>
  <si>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</si>
  <si>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</si>
  <si>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</si>
  <si>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</si>
  <si>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</si>
  <si>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</si>
  <si>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</si>
  <si>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</si>
  <si>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</si>
  <si>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</si>
  <si>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</si>
  <si>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</si>
  <si>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</si>
  <si>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</si>
  <si>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</si>
  <si>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</si>
  <si>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</si>
  <si>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</si>
  <si>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</si>
  <si>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</si>
  <si>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</si>
  <si>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</si>
  <si>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</si>
  <si>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</si>
  <si>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</si>
  <si>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</si>
  <si>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</si>
  <si>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</si>
  <si>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</si>
  <si>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</si>
  <si>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</si>
  <si>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</si>
  <si>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</si>
  <si>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</si>
  <si>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</si>
  <si>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</si>
  <si>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</si>
  <si>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</si>
  <si>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</si>
  <si>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</si>
  <si>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</si>
  <si>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</si>
  <si>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</si>
  <si>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</si>
  <si>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</si>
  <si>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</si>
  <si>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</si>
  <si>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</si>
  <si>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</si>
  <si>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</si>
  <si>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</si>
  <si>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</si>
  <si>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</si>
  <si>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</si>
  <si>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</si>
  <si>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</si>
  <si>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</si>
  <si>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</si>
  <si>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</si>
  <si>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</si>
  <si>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</si>
  <si>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</si>
  <si>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</si>
  <si>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</si>
  <si>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</si>
  <si>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</si>
  <si>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</si>
  <si>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</si>
  <si>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</si>
  <si>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</si>
  <si>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</si>
  <si>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</si>
  <si>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</si>
  <si>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</si>
  <si>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</si>
  <si>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</si>
  <si>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</si>
  <si>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</si>
  <si>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</si>
  <si>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</si>
  <si>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</si>
  <si>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</si>
  <si>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</si>
  <si>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</si>
  <si>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</si>
  <si>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</si>
  <si>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</si>
  <si>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</si>
  <si>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</si>
  <si>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</si>
  <si>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</si>
  <si>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</si>
  <si>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</si>
  <si>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</si>
  <si>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</si>
  <si>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</si>
  <si>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</si>
  <si>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</si>
  <si>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</si>
  <si>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</si>
  <si>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</si>
  <si>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</si>
  <si>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</si>
  <si>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</si>
  <si>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</si>
  <si>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</si>
  <si>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</si>
  <si>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</si>
  <si>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</si>
  <si>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</si>
  <si>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</si>
  <si>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</si>
  <si>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</si>
  <si>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</si>
  <si>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</si>
  <si>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</si>
  <si>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</si>
  <si>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</si>
  <si>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</si>
  <si>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</si>
  <si>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</si>
  <si>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</si>
  <si>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</si>
  <si>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</si>
  <si>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</si>
  <si>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</si>
  <si>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</si>
  <si>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</si>
  <si>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</si>
  <si>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</si>
  <si>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</si>
  <si>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</si>
  <si>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</si>
  <si>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</si>
  <si>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</si>
  <si>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</si>
  <si>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</si>
  <si>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</si>
  <si>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</si>
  <si>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</si>
  <si>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</si>
  <si>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</si>
  <si>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</si>
  <si>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</si>
  <si>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</si>
  <si>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</si>
  <si>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</si>
  <si>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</si>
  <si>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</si>
  <si>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</si>
  <si>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</si>
  <si>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</si>
  <si>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</si>
  <si>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</si>
  <si>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</si>
  <si>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</si>
  <si>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</si>
  <si>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</si>
  <si>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</si>
  <si>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</si>
  <si>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</si>
  <si>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</si>
  <si>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</si>
  <si>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</si>
  <si>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</si>
  <si>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</si>
  <si>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</si>
  <si>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</si>
  <si>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</si>
  <si>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</si>
  <si>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</si>
  <si>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</si>
  <si>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</si>
  <si>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</si>
  <si>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</si>
  <si>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</si>
  <si>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</si>
  <si>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</si>
  <si>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</si>
  <si>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</si>
  <si>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</si>
  <si>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</si>
  <si>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</si>
  <si>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</si>
  <si>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</si>
  <si>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</si>
  <si>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</si>
  <si>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</si>
  <si>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</si>
  <si>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</si>
  <si>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</si>
  <si>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</si>
  <si>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</si>
  <si>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</si>
  <si>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</si>
  <si>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</si>
  <si>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</si>
  <si>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</si>
  <si>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</si>
  <si>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</si>
  <si>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</si>
  <si>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</si>
  <si>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</si>
  <si>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</si>
  <si>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</si>
  <si>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</si>
  <si>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</si>
  <si>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</si>
  <si>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</si>
  <si>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</si>
  <si>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</si>
  <si>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</si>
  <si>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</si>
  <si>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</si>
  <si>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</si>
  <si>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</si>
  <si>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</si>
  <si>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</si>
  <si>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</si>
  <si>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</si>
  <si>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</si>
  <si>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</si>
  <si>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</si>
  <si>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</si>
  <si>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</si>
  <si>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</si>
  <si>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</si>
  <si>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</si>
  <si>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</si>
  <si>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</si>
  <si>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</si>
  <si>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</si>
  <si>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</si>
  <si>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</si>
  <si>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</si>
  <si>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</si>
  <si>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</si>
  <si>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</si>
  <si>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</si>
  <si>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</si>
  <si>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</si>
  <si>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</si>
  <si>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</si>
  <si>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</si>
  <si>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</si>
  <si>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</si>
  <si>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</si>
  <si>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</si>
  <si>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</si>
  <si>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</si>
  <si>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</si>
  <si>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</si>
  <si>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</si>
  <si>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</si>
  <si>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</si>
  <si>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</si>
  <si>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</si>
  <si>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</si>
  <si>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</si>
  <si>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</si>
  <si>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</si>
  <si>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</si>
  <si>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</si>
  <si>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</si>
  <si>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</si>
  <si>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</si>
  <si>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</si>
  <si>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</si>
  <si>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</si>
  <si>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</si>
  <si>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</si>
  <si>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</si>
  <si>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</si>
  <si>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</si>
  <si>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</si>
  <si>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</si>
  <si>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</si>
  <si>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</si>
  <si>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</si>
  <si>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</si>
  <si>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</si>
  <si>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</si>
  <si>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</si>
  <si>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</si>
  <si>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</si>
  <si>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</si>
  <si>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</si>
  <si>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</si>
  <si>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</si>
  <si>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</si>
  <si>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</si>
  <si>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</si>
  <si>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</si>
  <si>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</si>
  <si>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</si>
  <si>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</si>
  <si>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</si>
  <si>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</si>
  <si>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</si>
  <si>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</si>
  <si>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</si>
  <si>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</si>
  <si>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</si>
  <si>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</si>
  <si>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</si>
  <si>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</si>
  <si>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</si>
  <si>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</si>
  <si>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</si>
  <si>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</si>
  <si>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</si>
  <si>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</si>
  <si>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</si>
  <si>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</si>
  <si>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</si>
  <si>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</si>
  <si>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</si>
  <si>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</si>
  <si>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</si>
  <si>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</si>
  <si>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</si>
  <si>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</si>
  <si>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</si>
  <si>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</si>
  <si>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</si>
  <si>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</si>
  <si>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</si>
  <si>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</si>
  <si>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</si>
  <si>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</si>
  <si>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</si>
  <si>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</si>
  <si>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</si>
  <si>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</si>
  <si>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</si>
  <si>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</si>
  <si>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</si>
  <si>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</si>
  <si>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</si>
  <si>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</si>
  <si>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</si>
  <si>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</si>
  <si>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</si>
  <si>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</si>
  <si>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</si>
  <si>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</si>
  <si>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</si>
  <si>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</si>
  <si>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</si>
  <si>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</si>
  <si>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</si>
  <si>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</si>
  <si>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</si>
  <si>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</si>
  <si>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</si>
  <si>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</si>
  <si>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</si>
  <si>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</si>
  <si>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</si>
  <si>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</si>
  <si>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</si>
  <si>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</si>
  <si>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</si>
  <si>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</si>
  <si>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</si>
  <si>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</si>
  <si>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</si>
  <si>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</si>
  <si>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</si>
  <si>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</si>
  <si>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</si>
  <si>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</si>
  <si>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</si>
  <si>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</si>
  <si>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</si>
  <si>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</si>
  <si>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</si>
  <si>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</si>
  <si>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</si>
  <si>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</si>
  <si>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</si>
  <si>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</si>
  <si>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</si>
  <si>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</si>
  <si>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</si>
  <si>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</si>
  <si>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</si>
  <si>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</si>
  <si>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</si>
  <si>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</si>
  <si>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</si>
  <si>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</si>
  <si>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</si>
  <si>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</si>
  <si>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</si>
  <si>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</si>
  <si>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</si>
  <si>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</si>
  <si>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</si>
  <si>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</si>
  <si>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</si>
  <si>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</si>
  <si>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</si>
  <si>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</si>
  <si>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</si>
  <si>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</si>
  <si>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</si>
  <si>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</si>
  <si>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</si>
  <si>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</si>
  <si>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</si>
  <si>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</si>
  <si>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</si>
  <si>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</si>
  <si>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</si>
  <si>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</si>
  <si>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</si>
  <si>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</si>
  <si>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</si>
  <si>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</si>
  <si>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</si>
  <si>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</si>
  <si>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</si>
  <si>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</si>
  <si>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</si>
  <si>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</si>
  <si>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</si>
  <si>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</si>
  <si>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</si>
  <si>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</si>
  <si>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</si>
  <si>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</si>
  <si>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</si>
  <si>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</si>
  <si>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</si>
  <si>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</si>
  <si>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</si>
  <si>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</si>
  <si>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</si>
  <si>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</si>
  <si>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</si>
  <si>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</si>
  <si>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</si>
  <si>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</si>
  <si>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</si>
  <si>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</si>
  <si>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</si>
  <si>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</si>
  <si>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</si>
  <si>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</si>
  <si>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</si>
  <si>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</si>
  <si>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</si>
  <si>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</si>
  <si>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</si>
  <si>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</si>
  <si>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</si>
  <si>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</si>
  <si>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</si>
  <si>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</si>
  <si>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</si>
  <si>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</si>
  <si>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</si>
  <si>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</si>
  <si>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</si>
  <si>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</si>
  <si>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</si>
  <si>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</si>
  <si>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</si>
  <si>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</si>
  <si>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</si>
  <si>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</si>
  <si>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</si>
  <si>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</si>
  <si>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</si>
  <si>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</si>
  <si>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</si>
  <si>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</si>
  <si>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</si>
  <si>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</si>
  <si>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</si>
  <si>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</si>
  <si>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</si>
  <si>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</si>
  <si>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</si>
  <si>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</si>
  <si>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</si>
  <si>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</si>
  <si>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</si>
  <si>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</si>
  <si>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</si>
  <si>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</si>
  <si>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</si>
  <si>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</si>
  <si>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</si>
  <si>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</si>
  <si>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</si>
  <si>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</si>
  <si>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</si>
  <si>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</si>
  <si>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</si>
  <si>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</si>
  <si>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</si>
  <si>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</si>
  <si>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</si>
  <si>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</si>
  <si>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</si>
  <si>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</si>
  <si>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</si>
  <si>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</si>
  <si>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</si>
  <si>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</si>
  <si>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</si>
  <si>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</si>
  <si>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</si>
  <si>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</si>
  <si>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</si>
  <si>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</si>
  <si>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</si>
  <si>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</si>
  <si>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</si>
  <si>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</si>
  <si>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</si>
  <si>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</si>
  <si>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</si>
  <si>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</si>
  <si>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</si>
  <si>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</si>
  <si>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</si>
  <si>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</si>
  <si>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</si>
  <si>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</si>
  <si>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</si>
  <si>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</si>
  <si>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</si>
  <si>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</si>
  <si>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</si>
  <si>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</si>
  <si>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</si>
  <si>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</si>
  <si>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</si>
  <si>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</si>
  <si>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</si>
  <si>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</si>
  <si>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</si>
  <si>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</si>
  <si>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</si>
  <si>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</si>
  <si>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</si>
  <si>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</si>
  <si>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</si>
  <si>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</si>
  <si>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</si>
  <si>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</si>
  <si>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</si>
  <si>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</si>
  <si>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</si>
  <si>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</si>
  <si>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</si>
  <si>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</si>
  <si>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</si>
  <si>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</si>
  <si>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</si>
  <si>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</si>
  <si>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</si>
  <si>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</si>
  <si>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</si>
  <si>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</si>
  <si>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</si>
  <si>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</si>
  <si>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</si>
  <si>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</si>
  <si>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</si>
  <si>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</si>
  <si>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</si>
  <si>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</si>
  <si>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</si>
  <si>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</si>
  <si>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</si>
  <si>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</si>
  <si>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</si>
  <si>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</si>
  <si>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</si>
  <si>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</si>
  <si>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</si>
  <si>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</si>
  <si>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</si>
  <si>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</si>
  <si>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</si>
  <si>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</si>
  <si>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</si>
  <si>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</si>
  <si>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</si>
  <si>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</si>
  <si>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</si>
  <si>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</si>
  <si>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</si>
  <si>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</si>
  <si>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</si>
  <si>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</si>
  <si>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</si>
  <si>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</si>
  <si>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</si>
  <si>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</si>
  <si>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</si>
  <si>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</si>
  <si>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</si>
  <si>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</si>
  <si>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</si>
  <si>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</si>
  <si>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</si>
  <si>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</si>
  <si>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</si>
  <si>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</si>
  <si>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</si>
  <si>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</si>
  <si>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</si>
  <si>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</si>
  <si>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</si>
  <si>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</si>
  <si>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</si>
  <si>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</si>
  <si>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</si>
  <si>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</si>
  <si>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</si>
  <si>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</si>
  <si>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</si>
  <si>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</si>
  <si>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</si>
  <si>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</si>
  <si>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</si>
  <si>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</si>
  <si>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</si>
  <si>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</si>
  <si>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</si>
  <si>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</si>
  <si>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</si>
  <si>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</si>
  <si>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</si>
  <si>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</si>
  <si>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</si>
  <si>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</si>
  <si>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</si>
  <si>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</si>
  <si>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</si>
  <si>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</si>
  <si>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</si>
  <si>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</si>
  <si>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</si>
  <si>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</si>
  <si>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</si>
  <si>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</si>
  <si>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</si>
  <si>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</si>
  <si>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</si>
  <si>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</si>
  <si>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</si>
  <si>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</si>
  <si>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</si>
  <si>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</si>
  <si>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</si>
  <si>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</si>
  <si>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</si>
  <si>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</si>
  <si>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</si>
  <si>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</si>
  <si>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</si>
  <si>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</si>
  <si>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</si>
  <si>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</si>
  <si>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</si>
  <si>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</si>
  <si>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</si>
  <si>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</si>
  <si>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</si>
  <si>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</si>
  <si>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</si>
  <si>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</si>
  <si>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</si>
  <si>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</si>
  <si>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</si>
  <si>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</si>
  <si>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</si>
  <si>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</si>
  <si>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</si>
  <si>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</si>
  <si>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</si>
  <si>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</si>
  <si>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</si>
  <si>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</si>
  <si>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</si>
  <si>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</si>
  <si>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</si>
  <si>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</si>
  <si>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</si>
  <si>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</si>
  <si>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</si>
  <si>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</si>
  <si>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</si>
  <si>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</si>
  <si>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</si>
  <si>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</si>
  <si>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</si>
  <si>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</si>
  <si>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</si>
  <si>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</si>
  <si>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</si>
  <si>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</si>
  <si>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</si>
  <si>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</si>
  <si>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</si>
  <si>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</si>
  <si>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</si>
  <si>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</si>
  <si>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</si>
  <si>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</si>
  <si>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</si>
  <si>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</si>
  <si>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</si>
  <si>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</si>
  <si>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</si>
  <si>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</si>
  <si>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</si>
  <si>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</si>
  <si>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</si>
  <si>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</si>
  <si>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</si>
  <si>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</si>
  <si>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</si>
  <si>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</si>
  <si>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</si>
  <si>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</si>
  <si>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</si>
  <si>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</si>
  <si>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</si>
  <si>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</si>
  <si>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</si>
  <si>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</si>
  <si>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</si>
  <si>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</si>
  <si>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</si>
  <si>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</si>
  <si>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</si>
  <si>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</si>
  <si>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</si>
  <si>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</si>
  <si>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</si>
  <si>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</si>
  <si>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</si>
  <si>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</si>
  <si>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</si>
  <si>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</si>
  <si>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</si>
  <si>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</si>
  <si>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</si>
  <si>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</si>
  <si>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</si>
  <si>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</si>
  <si>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</si>
  <si>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</si>
  <si>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</si>
  <si>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</si>
  <si>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</si>
  <si>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</si>
  <si>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</si>
  <si>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</si>
  <si>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</si>
  <si>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</si>
  <si>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</si>
  <si>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</si>
  <si>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</si>
  <si>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</si>
  <si>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</si>
  <si>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</si>
  <si>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</si>
  <si>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</si>
  <si>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</si>
  <si>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</si>
  <si>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</si>
  <si>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</si>
  <si>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</si>
  <si>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</si>
  <si>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</si>
  <si>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</si>
  <si>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</si>
  <si>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</si>
  <si>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</si>
  <si>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</si>
  <si>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</si>
  <si>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</si>
  <si>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</si>
  <si>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</si>
  <si>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</si>
  <si>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</si>
  <si>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</si>
  <si>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</si>
  <si>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</si>
  <si>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</si>
  <si>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</si>
  <si>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</si>
  <si>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</si>
  <si>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</si>
  <si>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</si>
  <si>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</si>
  <si>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</si>
  <si>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</si>
  <si>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</si>
  <si>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</si>
  <si>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</si>
  <si>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</si>
  <si>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</si>
  <si>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</si>
  <si>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</si>
  <si>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</si>
  <si>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</si>
  <si>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</si>
  <si>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</si>
  <si>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</si>
  <si>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</si>
  <si>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</si>
  <si>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</si>
  <si>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</si>
  <si>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</si>
  <si>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</si>
  <si>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</si>
  <si>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</si>
  <si>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</si>
  <si>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</si>
  <si>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</si>
  <si>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</si>
  <si>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</si>
  <si>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</si>
  <si>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</si>
  <si>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</si>
  <si>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</si>
  <si>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</si>
  <si>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</si>
  <si>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</si>
  <si>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</si>
  <si>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</si>
  <si>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</si>
  <si>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</si>
  <si>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</si>
  <si>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</si>
  <si>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</si>
  <si>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</si>
  <si>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</si>
  <si>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</si>
  <si>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</si>
  <si>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</si>
  <si>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</si>
  <si>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</si>
  <si>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</si>
  <si>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</si>
  <si>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</si>
  <si>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</si>
  <si>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</si>
  <si>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</si>
  <si>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</si>
  <si>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</si>
  <si>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</si>
  <si>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</si>
  <si>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</si>
  <si>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</si>
  <si>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</si>
  <si>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</si>
  <si>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</si>
  <si>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</si>
  <si>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</si>
  <si>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</si>
  <si>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</si>
  <si>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</si>
  <si>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</si>
  <si>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</si>
  <si>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</si>
  <si>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</si>
  <si>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</si>
  <si>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</si>
  <si>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</si>
  <si>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</si>
  <si>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</si>
  <si>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</si>
  <si>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</si>
  <si>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</si>
  <si>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</si>
  <si>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</si>
  <si>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</si>
  <si>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</si>
  <si>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</si>
  <si>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</si>
  <si>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</si>
  <si>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</si>
  <si>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</si>
  <si>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</si>
  <si>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</si>
  <si>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</si>
  <si>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</si>
  <si>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</si>
  <si>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</si>
  <si>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</si>
  <si>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</si>
  <si>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</si>
  <si>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</si>
  <si>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</si>
  <si>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</si>
  <si>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</si>
  <si>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</si>
  <si>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</si>
  <si>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</si>
  <si>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</si>
  <si>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</si>
  <si>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</si>
  <si>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</si>
  <si>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</si>
  <si>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</si>
  <si>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</si>
  <si>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</si>
  <si>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</si>
  <si>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</si>
  <si>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</si>
  <si>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</si>
  <si>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</si>
  <si>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</si>
  <si>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</si>
  <si>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</si>
  <si>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</si>
  <si>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</si>
  <si>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</si>
  <si>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</si>
  <si>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</si>
  <si>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</si>
  <si>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</si>
  <si>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</si>
  <si>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</si>
  <si>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</si>
  <si>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</si>
  <si>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</si>
  <si>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</si>
  <si>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</si>
  <si>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</si>
  <si>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</si>
  <si>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</si>
  <si>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</si>
  <si>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</si>
  <si>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</si>
  <si>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</si>
  <si>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</si>
  <si>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</si>
  <si>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</si>
  <si>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</si>
  <si>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</si>
  <si>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</si>
  <si>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</si>
  <si>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</si>
  <si>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</si>
  <si>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</si>
  <si>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</si>
  <si>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</si>
  <si>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</si>
  <si>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</si>
  <si>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</si>
  <si>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</si>
  <si>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</si>
  <si>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</si>
  <si>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</si>
  <si>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</si>
  <si>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</si>
  <si>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</si>
  <si>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</si>
  <si>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</si>
  <si>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</si>
  <si>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</si>
  <si>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</si>
  <si>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</si>
  <si>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</si>
  <si>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</si>
  <si>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</si>
  <si>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</si>
  <si>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</si>
  <si>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</si>
  <si>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</si>
  <si>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</si>
  <si>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</si>
  <si>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</si>
  <si>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</si>
  <si>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</si>
  <si>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</si>
  <si>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</si>
  <si>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</si>
  <si>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</si>
  <si>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</si>
  <si>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</si>
  <si>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</si>
  <si>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</si>
  <si>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</si>
  <si>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</si>
  <si>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</si>
  <si>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</si>
  <si>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</si>
  <si>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</si>
  <si>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</si>
  <si>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</si>
  <si>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</si>
  <si>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</si>
  <si>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</si>
  <si>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</si>
  <si>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</si>
  <si>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</si>
  <si>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</si>
  <si>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</si>
  <si>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</si>
  <si>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</si>
  <si>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</si>
  <si>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</si>
  <si>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</si>
  <si>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</si>
  <si>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</si>
  <si>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</si>
  <si>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</si>
  <si>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</si>
  <si>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</si>
  <si>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</si>
  <si>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</si>
  <si>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</si>
  <si>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</si>
  <si>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</si>
  <si>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</si>
  <si>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</si>
  <si>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</si>
  <si>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</si>
  <si>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</si>
  <si>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</si>
  <si>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</si>
  <si>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</si>
  <si>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</si>
  <si>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</si>
  <si>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</si>
  <si>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</si>
  <si>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</si>
  <si>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</si>
  <si>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</si>
  <si>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</si>
  <si>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</si>
  <si>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</si>
  <si>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</si>
  <si>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</si>
  <si>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</si>
  <si>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</si>
  <si>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</si>
  <si>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</si>
  <si>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</si>
  <si>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</si>
  <si>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</si>
  <si>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</si>
  <si>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</si>
  <si>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</si>
  <si>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</si>
  <si>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</si>
  <si>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</si>
  <si>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</si>
  <si>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</si>
  <si>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</si>
  <si>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</si>
  <si>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</si>
  <si>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</si>
  <si>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</si>
  <si>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</si>
  <si>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</si>
  <si>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</si>
  <si>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</si>
  <si>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</si>
  <si>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</si>
  <si>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</si>
  <si>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</si>
  <si>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</si>
  <si>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</si>
  <si>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</si>
  <si>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</si>
  <si>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</si>
  <si>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</si>
  <si>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</si>
  <si>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</si>
  <si>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</si>
  <si>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</si>
  <si>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</si>
  <si>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</si>
  <si>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</si>
  <si>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</si>
  <si>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</si>
  <si>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</si>
  <si>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</si>
  <si>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</si>
  <si>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</si>
  <si>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</si>
  <si>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</si>
  <si>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</si>
  <si>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</si>
  <si>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</si>
  <si>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</si>
  <si>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</si>
  <si>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</si>
  <si>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</si>
  <si>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</si>
  <si>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</si>
  <si>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</si>
  <si>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</si>
  <si>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</si>
  <si>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</si>
  <si>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</si>
  <si>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</si>
  <si>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</si>
  <si>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</si>
  <si>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</si>
  <si>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</si>
  <si>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</si>
  <si>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</si>
  <si>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</si>
  <si>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</si>
  <si>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</si>
  <si>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</si>
  <si>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</si>
  <si>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</si>
  <si>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</si>
  <si>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</si>
  <si>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</si>
  <si>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</si>
  <si>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</si>
  <si>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</si>
  <si>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</si>
  <si>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</si>
  <si>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</si>
  <si>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</si>
  <si>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</si>
  <si>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</si>
  <si>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</si>
  <si>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</si>
  <si>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</si>
  <si>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</si>
  <si>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</si>
  <si>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</si>
  <si>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</si>
  <si>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</si>
  <si>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</si>
  <si>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</si>
  <si>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</si>
  <si>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</si>
  <si>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</si>
  <si>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</si>
  <si>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</si>
  <si>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</si>
  <si>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</si>
  <si>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</si>
  <si>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</si>
  <si>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</si>
  <si>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</si>
  <si>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</si>
  <si>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</si>
  <si>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</si>
  <si>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</si>
  <si>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</si>
  <si>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</si>
  <si>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</si>
  <si>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</si>
  <si>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</si>
  <si>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</si>
  <si>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</si>
  <si>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</si>
  <si>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</si>
  <si>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</si>
  <si>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</si>
  <si>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</si>
  <si>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</si>
  <si>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</si>
  <si>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</si>
  <si>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</si>
  <si>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</si>
  <si>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</si>
  <si>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</si>
  <si>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</si>
  <si>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</si>
  <si>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</si>
  <si>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</si>
  <si>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</si>
  <si>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</si>
  <si>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</si>
  <si>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</si>
  <si>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</si>
  <si>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</si>
  <si>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</si>
  <si>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</si>
  <si>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</si>
  <si>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</si>
  <si>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</si>
  <si>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</si>
  <si>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</si>
  <si>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</si>
  <si>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</si>
  <si>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</si>
  <si>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</si>
  <si>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</si>
  <si>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</si>
  <si>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</si>
  <si>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</si>
  <si>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</si>
  <si>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</si>
  <si>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</si>
  <si>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</si>
  <si>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</si>
  <si>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</si>
  <si>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</si>
  <si>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</si>
  <si>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</si>
  <si>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</si>
  <si>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</si>
  <si>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</si>
  <si>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</si>
  <si>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</si>
  <si>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</si>
  <si>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</si>
  <si>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</si>
  <si>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</si>
  <si>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</si>
  <si>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</si>
  <si>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</si>
  <si>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</si>
  <si>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</si>
  <si>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</si>
  <si>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</si>
  <si>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</si>
  <si>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</si>
  <si>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</si>
  <si>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</si>
  <si>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</si>
  <si>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</si>
  <si>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</si>
  <si>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</si>
  <si>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</si>
  <si>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</si>
  <si>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</si>
  <si>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</si>
  <si>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</si>
  <si>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</si>
  <si>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</si>
  <si>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</si>
  <si>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</si>
  <si>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</si>
  <si>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</si>
  <si>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</si>
  <si>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</si>
  <si>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</si>
  <si>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</si>
  <si>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</si>
  <si>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</si>
  <si>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</si>
  <si>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</si>
  <si>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</si>
  <si>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</si>
  <si>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</si>
  <si>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</si>
  <si>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</si>
  <si>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</si>
  <si>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</si>
  <si>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</si>
  <si>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</si>
  <si>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</si>
  <si>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</si>
  <si>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</si>
  <si>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</si>
  <si>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</si>
  <si>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</si>
  <si>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</si>
  <si>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</si>
  <si>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</si>
  <si>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</si>
  <si>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</si>
  <si>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</si>
  <si>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</si>
  <si>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</si>
  <si>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</si>
  <si>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</si>
  <si>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</si>
  <si>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</si>
  <si>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</si>
  <si>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</si>
  <si>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</si>
  <si>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</si>
  <si>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</si>
  <si>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</si>
  <si>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</si>
  <si>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</si>
  <si>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</si>
  <si>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</si>
  <si>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</si>
  <si>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</si>
  <si>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</si>
  <si>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</si>
  <si>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</si>
  <si>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</si>
  <si>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</si>
  <si>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</si>
  <si>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</si>
  <si>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</si>
  <si>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</si>
  <si>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</si>
  <si>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</si>
  <si>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</si>
  <si>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</si>
  <si>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</si>
  <si>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</si>
  <si>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</si>
  <si>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</si>
  <si>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</si>
  <si>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</si>
  <si>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</si>
  <si>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</si>
  <si>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</si>
  <si>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</si>
  <si>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</si>
  <si>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</si>
  <si>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</si>
  <si>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</si>
  <si>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</si>
  <si>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</si>
  <si>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</si>
  <si>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</si>
  <si>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</si>
  <si>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</si>
  <si>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</si>
  <si>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</si>
  <si>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</si>
  <si>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</si>
  <si>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</si>
  <si>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</si>
  <si>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</si>
  <si>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</si>
  <si>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</si>
  <si>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</si>
  <si>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</si>
  <si>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</si>
  <si>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</si>
  <si>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</si>
  <si>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</si>
  <si>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</si>
  <si>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</si>
  <si>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</si>
  <si>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</si>
  <si>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</si>
  <si>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</si>
  <si>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</si>
  <si>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</si>
  <si>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</si>
  <si>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</si>
  <si>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</si>
  <si>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</si>
  <si>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</si>
  <si>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</si>
  <si>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</si>
  <si>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</si>
  <si>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</si>
  <si>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</si>
  <si>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</si>
  <si>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</si>
  <si>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</si>
  <si>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</si>
  <si>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</si>
  <si>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</si>
  <si>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</si>
  <si>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</si>
  <si>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</si>
  <si>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</si>
  <si>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</si>
  <si>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</si>
  <si>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</si>
  <si>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</si>
  <si>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</si>
  <si>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</si>
  <si>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</si>
  <si>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</si>
  <si>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</si>
  <si>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</si>
  <si>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</si>
  <si>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</si>
  <si>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</si>
  <si>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</si>
  <si>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</si>
  <si>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</si>
  <si>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</si>
  <si>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</si>
  <si>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</si>
  <si>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</si>
  <si>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</si>
  <si>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</si>
  <si>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</si>
  <si>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</si>
  <si>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</si>
  <si>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</si>
  <si>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</si>
  <si>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</si>
  <si>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</si>
  <si>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</si>
  <si>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</si>
  <si>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</si>
  <si>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</si>
  <si>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</si>
  <si>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</si>
  <si>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</si>
  <si>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</si>
  <si>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</si>
  <si>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</si>
  <si>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</si>
  <si>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</si>
  <si>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</si>
  <si>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</si>
  <si>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</si>
  <si>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</si>
  <si>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</si>
  <si>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</si>
  <si>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</si>
  <si>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</si>
  <si>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</si>
  <si>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</si>
  <si>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</si>
  <si>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</si>
  <si>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</si>
  <si>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</si>
  <si>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</si>
  <si>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</si>
  <si>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</si>
  <si>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</si>
  <si>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</si>
  <si>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</si>
  <si>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</si>
  <si>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</si>
  <si>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</si>
  <si>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</si>
  <si>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</si>
  <si>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</si>
  <si>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</si>
  <si>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</si>
  <si>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</si>
  <si>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</si>
  <si>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</si>
  <si>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</si>
  <si>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</si>
  <si>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</si>
  <si>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</si>
  <si>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</si>
  <si>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</si>
  <si>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</si>
  <si>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</si>
  <si>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</si>
  <si>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</si>
  <si>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</si>
  <si>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</si>
  <si>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</si>
  <si>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</si>
  <si>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</si>
  <si>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</si>
  <si>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</si>
  <si>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</si>
  <si>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</si>
  <si>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</si>
  <si>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</si>
  <si>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</si>
  <si>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</si>
  <si>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</si>
  <si>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</si>
  <si>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</si>
  <si>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</si>
  <si>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</si>
  <si>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</si>
  <si>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</si>
  <si>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</si>
  <si>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</si>
  <si>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</si>
  <si>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</si>
  <si>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</si>
  <si>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</si>
  <si>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</si>
  <si>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</si>
  <si>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</si>
  <si>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</si>
  <si>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</si>
  <si>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</si>
  <si>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</si>
  <si>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</si>
  <si>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</si>
  <si>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</si>
  <si>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</si>
  <si>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</si>
  <si>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</si>
  <si>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</si>
  <si>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</si>
  <si>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</si>
  <si>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</si>
  <si>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</si>
  <si>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</si>
  <si>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</si>
  <si>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</si>
  <si>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</si>
  <si>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</si>
  <si>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</si>
  <si>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</si>
  <si>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</si>
  <si>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</si>
  <si>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</si>
  <si>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</si>
  <si>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</si>
  <si>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</si>
  <si>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</si>
  <si>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</si>
  <si>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</si>
  <si>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</si>
  <si>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</si>
  <si>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</si>
  <si>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</si>
  <si>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</si>
  <si>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</si>
  <si>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</si>
  <si>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</si>
  <si>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</si>
  <si>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</si>
  <si>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</si>
  <si>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</si>
  <si>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</si>
  <si>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</si>
  <si>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</si>
  <si>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</si>
  <si>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</si>
  <si>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</si>
  <si>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</si>
  <si>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</si>
  <si>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</si>
  <si>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</si>
  <si>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</si>
  <si>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</si>
  <si>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</si>
  <si>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</si>
  <si>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</si>
  <si>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</si>
  <si>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</si>
  <si>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</si>
  <si>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</si>
  <si>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</si>
  <si>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</si>
  <si>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</si>
  <si>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</si>
  <si>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</si>
  <si>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</si>
  <si>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</si>
  <si>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</si>
  <si>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</si>
  <si>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</si>
  <si>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</si>
  <si>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</si>
  <si>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</si>
  <si>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</si>
  <si>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</si>
  <si>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</si>
  <si>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</si>
  <si>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</si>
  <si>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</si>
  <si>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</si>
  <si>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</si>
  <si>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</si>
  <si>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</si>
  <si>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</si>
  <si>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</si>
  <si>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</si>
  <si>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</si>
  <si>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</si>
  <si>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</si>
  <si>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</si>
  <si>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</si>
  <si>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</si>
  <si>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</si>
  <si>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</si>
  <si>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</si>
  <si>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</si>
  <si>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</si>
  <si>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</si>
  <si>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</si>
  <si>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</si>
  <si>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</si>
  <si>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</si>
  <si>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</si>
  <si>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</si>
  <si>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</si>
  <si>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</si>
  <si>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</si>
  <si>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</si>
  <si>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</si>
  <si>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</si>
  <si>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</si>
  <si>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</si>
  <si>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</si>
  <si>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</si>
  <si>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</si>
  <si>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</si>
  <si>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</si>
  <si>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</si>
  <si>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</si>
  <si>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</si>
  <si>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</si>
  <si>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</si>
  <si>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</si>
  <si>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</si>
  <si>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</si>
  <si>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</si>
  <si>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</si>
  <si>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</si>
  <si>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</si>
  <si>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</si>
  <si>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</si>
  <si>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</si>
  <si>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</si>
  <si>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</si>
  <si>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</si>
  <si>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</si>
  <si>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</si>
  <si>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</si>
  <si>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</si>
  <si>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</si>
  <si>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</si>
  <si>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</si>
  <si>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</si>
  <si>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</si>
  <si>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</si>
  <si>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</si>
  <si>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</si>
  <si>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</si>
  <si>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</si>
  <si>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</si>
  <si>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</si>
  <si>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</si>
  <si>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</si>
  <si>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</si>
  <si>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</si>
  <si>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</si>
  <si>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</si>
  <si>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</si>
  <si>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</si>
  <si>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</si>
  <si>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</si>
  <si>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</si>
  <si>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</si>
  <si>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</si>
  <si>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</si>
  <si>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</si>
  <si>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</si>
  <si>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</si>
  <si>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</si>
  <si>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</si>
  <si>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</si>
  <si>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</si>
  <si>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</si>
  <si>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</si>
  <si>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</si>
  <si>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</si>
  <si>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</si>
  <si>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</si>
  <si>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</si>
  <si>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</si>
  <si>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</si>
  <si>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</si>
  <si>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</si>
  <si>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</si>
  <si>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</si>
  <si>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</si>
  <si>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</si>
  <si>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</si>
  <si>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</si>
  <si>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</si>
  <si>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</si>
  <si>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</si>
  <si>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</si>
  <si>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</si>
  <si>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</si>
  <si>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</si>
  <si>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</si>
  <si>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</si>
  <si>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</si>
  <si>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</si>
  <si>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</si>
  <si>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</si>
  <si>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</si>
  <si>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</si>
  <si>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</si>
  <si>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</si>
  <si>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</si>
  <si>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</si>
  <si>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</si>
  <si>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</si>
  <si>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</si>
  <si>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</si>
  <si>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</si>
  <si>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</si>
  <si>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</si>
  <si>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</si>
  <si>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</si>
  <si>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</si>
  <si>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</si>
  <si>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</si>
  <si>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</si>
  <si>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</si>
  <si>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</si>
  <si>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</si>
  <si>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</si>
  <si>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</si>
  <si>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</si>
  <si>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</si>
  <si>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</si>
  <si>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</si>
  <si>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</si>
  <si>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</si>
  <si>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</si>
  <si>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</si>
  <si>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</si>
  <si>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</si>
  <si>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</si>
  <si>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</si>
  <si>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</si>
  <si>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</si>
  <si>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</si>
  <si>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</si>
  <si>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</si>
  <si>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</si>
  <si>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</si>
  <si>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</si>
  <si>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</si>
  <si>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</si>
  <si>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</si>
  <si>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</si>
  <si>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</si>
  <si>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</si>
  <si>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</si>
  <si>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</si>
  <si>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</si>
  <si>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</si>
  <si>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</si>
  <si>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</si>
  <si>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</si>
  <si>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</si>
  <si>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</si>
  <si>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</si>
  <si>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</si>
  <si>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</si>
  <si>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</si>
  <si>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</si>
  <si>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</si>
  <si>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</si>
  <si>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</si>
  <si>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</si>
  <si>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</si>
  <si>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</si>
  <si>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</si>
  <si>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</si>
  <si>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</si>
  <si>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</si>
  <si>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</si>
  <si>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</si>
  <si>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</si>
  <si>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</si>
  <si>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</si>
  <si>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</si>
  <si>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</si>
  <si>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</si>
  <si>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</si>
  <si>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</si>
  <si>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</si>
  <si>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</si>
  <si>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</si>
  <si>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</si>
  <si>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</si>
  <si>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</si>
  <si>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</si>
  <si>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</si>
  <si>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</si>
  <si>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</si>
  <si>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</si>
  <si>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</si>
  <si>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</si>
  <si>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</si>
  <si>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</si>
  <si>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</si>
  <si>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</si>
  <si>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</si>
  <si>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</si>
  <si>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</si>
  <si>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</si>
  <si>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</si>
  <si>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</si>
  <si>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</si>
  <si>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</si>
  <si>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</si>
  <si>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</si>
  <si>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</si>
  <si>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</si>
  <si>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</si>
  <si>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</si>
  <si>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</si>
  <si>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</si>
  <si>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</si>
  <si>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</si>
  <si>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</si>
  <si>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</si>
  <si>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</si>
  <si>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</si>
  <si>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</si>
  <si>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</si>
  <si>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</si>
  <si>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</si>
  <si>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</si>
  <si>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</si>
  <si>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</si>
  <si>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</si>
  <si>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</si>
  <si>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</si>
  <si>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</si>
  <si>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</si>
  <si>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</si>
  <si>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</si>
  <si>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</si>
  <si>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</si>
  <si>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</si>
  <si>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</si>
  <si>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</si>
  <si>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</si>
  <si>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</si>
  <si>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</si>
  <si>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</si>
  <si>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</si>
  <si>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</si>
  <si>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</si>
  <si>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</si>
  <si>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</si>
  <si>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</si>
  <si>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</si>
  <si>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</si>
  <si>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</si>
  <si>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</si>
  <si>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</si>
  <si>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</si>
  <si>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</si>
  <si>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</si>
  <si>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</si>
  <si>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</si>
  <si>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</si>
  <si>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</si>
  <si>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</si>
  <si>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</si>
  <si>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</si>
  <si>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</si>
  <si>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</si>
  <si>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</si>
  <si>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</si>
  <si>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</si>
  <si>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</si>
  <si>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</si>
  <si>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</si>
  <si>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</si>
  <si>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</si>
  <si>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</si>
  <si>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</si>
  <si>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</si>
  <si>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</si>
  <si>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</si>
  <si>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</si>
  <si>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</si>
  <si>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</si>
  <si>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</si>
  <si>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</si>
  <si>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</si>
  <si>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</si>
  <si>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</si>
  <si>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</si>
  <si>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</si>
  <si>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</si>
  <si>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</si>
  <si>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</si>
  <si>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</si>
  <si>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</si>
  <si>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</si>
  <si>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</si>
  <si>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</si>
  <si>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</si>
  <si>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</si>
  <si>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</si>
  <si>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</si>
  <si>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</si>
  <si>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</si>
  <si>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</si>
  <si>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</si>
  <si>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</si>
  <si>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</si>
  <si>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</si>
  <si>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</si>
  <si>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</si>
  <si>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</si>
  <si>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</si>
  <si>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</si>
  <si>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</si>
  <si>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</si>
  <si>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</si>
  <si>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</si>
  <si>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</si>
  <si>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</si>
  <si>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</si>
  <si>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</si>
  <si>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</si>
  <si>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</si>
  <si>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</si>
  <si>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</si>
  <si>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</si>
  <si>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</si>
  <si>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</si>
  <si>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</si>
  <si>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</si>
  <si>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</si>
  <si>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</si>
  <si>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</si>
  <si>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</si>
  <si>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</si>
  <si>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</si>
  <si>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</si>
  <si>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</si>
  <si>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</si>
  <si>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</si>
  <si>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</si>
  <si>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</si>
  <si>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</si>
  <si>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</si>
  <si>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</si>
  <si>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</si>
  <si>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</si>
  <si>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</si>
  <si>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</si>
  <si>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</si>
  <si>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</si>
  <si>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</si>
  <si>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</si>
  <si>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</si>
  <si>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</si>
  <si>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</si>
  <si>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</si>
  <si>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</si>
  <si>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</si>
  <si>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</si>
  <si>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</si>
  <si>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</si>
  <si>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</si>
  <si>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</si>
  <si>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</si>
  <si>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</si>
  <si>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</si>
  <si>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</si>
  <si>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</si>
  <si>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</si>
  <si>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</si>
  <si>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</si>
  <si>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</si>
  <si>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</si>
  <si>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</si>
  <si>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</si>
  <si>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</si>
  <si>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</si>
  <si>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</si>
  <si>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</si>
  <si>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</si>
  <si>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</si>
  <si>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</si>
  <si>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</si>
  <si>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</si>
  <si>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</si>
  <si>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</si>
  <si>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</si>
  <si>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</si>
  <si>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</si>
  <si>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</si>
  <si>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</si>
  <si>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</si>
  <si>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</si>
  <si>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</si>
  <si>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</si>
  <si>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</si>
  <si>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</si>
  <si>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</si>
  <si>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</si>
  <si>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</si>
  <si>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</si>
  <si>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</si>
  <si>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</si>
  <si>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</si>
  <si>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</si>
  <si>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</si>
  <si>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</si>
  <si>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</si>
  <si>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</si>
  <si>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</si>
  <si>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</si>
  <si>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</si>
  <si>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</si>
  <si>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</si>
  <si>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</si>
  <si>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</si>
  <si>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</si>
  <si>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</si>
  <si>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</si>
  <si>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</si>
  <si>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</si>
  <si>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</si>
  <si>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</si>
  <si>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</si>
  <si>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</si>
  <si>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</si>
  <si>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</si>
  <si>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</si>
  <si>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</si>
  <si>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</si>
  <si>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</si>
  <si>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</si>
  <si>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</si>
  <si>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</si>
  <si>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</si>
  <si>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</si>
  <si>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</si>
  <si>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</si>
  <si>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</si>
  <si>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</si>
  <si>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</si>
  <si>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</si>
  <si>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</si>
  <si>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</si>
  <si>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</si>
  <si>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</si>
  <si>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</si>
  <si>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</si>
  <si>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</si>
  <si>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</si>
  <si>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</si>
  <si>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</si>
  <si>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</si>
  <si>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</si>
  <si>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</si>
  <si>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</si>
  <si>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</si>
  <si>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</si>
  <si>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</si>
  <si>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</si>
  <si>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</si>
  <si>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</si>
  <si>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</si>
  <si>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</si>
  <si>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</si>
  <si>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</si>
  <si>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</si>
  <si>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</si>
  <si>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</si>
  <si>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</si>
  <si>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</si>
  <si>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</si>
  <si>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</si>
  <si>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</si>
  <si>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</si>
  <si>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</si>
  <si>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</si>
  <si>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</si>
  <si>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</si>
  <si>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</si>
  <si>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</si>
  <si>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</si>
  <si>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</si>
  <si>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</si>
  <si>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</si>
  <si>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</si>
  <si>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</si>
  <si>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</si>
  <si>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</si>
  <si>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</si>
  <si>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</si>
  <si>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</si>
  <si>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</si>
  <si>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</si>
  <si>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</si>
  <si>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</si>
  <si>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</si>
  <si>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</si>
  <si>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</si>
  <si>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</si>
  <si>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</si>
  <si>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</si>
  <si>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</si>
  <si>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</si>
  <si>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</si>
  <si>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</si>
  <si>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</si>
  <si>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</si>
  <si>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</si>
  <si>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</si>
  <si>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</si>
  <si>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</si>
  <si>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</si>
  <si>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</si>
  <si>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</si>
  <si>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</si>
  <si>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</si>
  <si>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</si>
  <si>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</si>
  <si>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</si>
  <si>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</si>
  <si>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</si>
  <si>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</si>
  <si>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</si>
  <si>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</si>
  <si>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</si>
  <si>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</si>
  <si>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</si>
  <si>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</si>
  <si>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</si>
  <si>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</si>
  <si>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</si>
  <si>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</si>
  <si>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</si>
  <si>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</si>
  <si>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</si>
  <si>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</si>
  <si>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</si>
  <si>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</si>
  <si>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</si>
  <si>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</si>
  <si>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</si>
  <si>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</si>
  <si>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</si>
  <si>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</si>
  <si>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</si>
  <si>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</si>
  <si>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</si>
  <si>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</si>
  <si>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</si>
  <si>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</si>
  <si>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</si>
  <si>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</si>
  <si>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</si>
  <si>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</si>
  <si>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</si>
  <si>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</si>
  <si>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</si>
  <si>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</si>
  <si>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</si>
  <si>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</si>
  <si>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</si>
  <si>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</si>
  <si>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</si>
  <si>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</si>
  <si>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</si>
  <si>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</si>
  <si>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</si>
  <si>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</si>
  <si>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</si>
  <si>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</si>
  <si>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</si>
  <si>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</si>
  <si>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</si>
  <si>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</si>
  <si>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</si>
  <si>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</si>
  <si>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</si>
  <si>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</si>
  <si>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</si>
  <si>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</si>
  <si>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</si>
  <si>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</si>
  <si>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</si>
  <si>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</si>
  <si>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</si>
  <si>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</si>
  <si>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</si>
  <si>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</si>
  <si>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</si>
  <si>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</si>
  <si>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</si>
  <si>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</si>
  <si>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</si>
  <si>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</si>
  <si>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</si>
  <si>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</si>
  <si>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</si>
  <si>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</si>
  <si>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</si>
  <si>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</si>
  <si>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</si>
  <si>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</si>
  <si>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</si>
  <si>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</si>
  <si>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</si>
  <si>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</si>
  <si>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</si>
  <si>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</si>
  <si>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</si>
  <si>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</si>
  <si>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</si>
  <si>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</si>
  <si>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</si>
  <si>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</si>
  <si>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</si>
  <si>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</si>
  <si>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</si>
  <si>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</si>
  <si>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</si>
  <si>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</si>
  <si>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</si>
  <si>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</si>
  <si>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</si>
  <si>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</si>
  <si>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</si>
  <si>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</si>
  <si>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</si>
  <si>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</si>
  <si>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</si>
  <si>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</si>
  <si>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</si>
  <si>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</si>
  <si>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</si>
  <si>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</si>
  <si>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</si>
  <si>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</si>
  <si>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</si>
  <si>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</si>
  <si>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</si>
  <si>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</si>
  <si>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</si>
  <si>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</si>
  <si>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</si>
  <si>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</si>
  <si>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</si>
  <si>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</si>
  <si>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</si>
  <si>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</si>
  <si>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</si>
  <si>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</si>
  <si>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</si>
  <si>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</si>
  <si>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</si>
  <si>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</si>
  <si>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</si>
  <si>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</si>
  <si>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</si>
  <si>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</si>
  <si>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</si>
  <si>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</si>
  <si>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</si>
  <si>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</si>
  <si>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</si>
  <si>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</si>
  <si>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</si>
  <si>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</si>
  <si>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</si>
  <si>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</si>
  <si>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</si>
  <si>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</si>
  <si>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</si>
  <si>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</si>
  <si>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</si>
  <si>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</si>
  <si>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</si>
  <si>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</si>
  <si>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</si>
  <si>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</si>
  <si>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</si>
  <si>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</si>
  <si>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</si>
  <si>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</si>
  <si>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</si>
  <si>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</si>
  <si>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</si>
  <si>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</si>
  <si>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</si>
  <si>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</si>
  <si>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</si>
  <si>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</si>
  <si>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</si>
  <si>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</si>
  <si>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</si>
  <si>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</si>
  <si>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</si>
  <si>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</si>
  <si>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</si>
  <si>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</si>
  <si>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</si>
  <si>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</si>
  <si>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</si>
  <si>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</si>
  <si>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</si>
  <si>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</si>
  <si>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</si>
  <si>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</si>
  <si>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</si>
  <si>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</si>
  <si>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</si>
  <si>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</si>
  <si>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</si>
  <si>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</si>
  <si>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</si>
  <si>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</si>
  <si>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</si>
  <si>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</si>
  <si>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</si>
  <si>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</si>
  <si>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</si>
  <si>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</si>
  <si>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</si>
  <si>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</si>
  <si>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</si>
  <si>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</si>
  <si>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</si>
  <si>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</si>
  <si>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</si>
  <si>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</si>
  <si>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</si>
  <si>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</si>
  <si>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</si>
  <si>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</si>
  <si>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</si>
  <si>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</si>
  <si>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</si>
  <si>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</si>
  <si>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</si>
  <si>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</si>
  <si>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</si>
  <si>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</si>
  <si>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</si>
  <si>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</si>
  <si>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</si>
  <si>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</si>
  <si>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</si>
  <si>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</si>
  <si>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</si>
  <si>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</si>
  <si>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</si>
  <si>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</si>
  <si>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</si>
  <si>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</si>
  <si>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</si>
  <si>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</si>
  <si>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</si>
  <si>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</si>
  <si>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</si>
  <si>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</si>
  <si>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</si>
  <si>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</si>
  <si>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</si>
  <si>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</si>
  <si>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</si>
  <si>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</si>
  <si>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</si>
  <si>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</si>
  <si>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</si>
  <si>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</si>
  <si>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</si>
  <si>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</si>
  <si>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</si>
  <si>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</si>
  <si>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</si>
  <si>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</si>
  <si>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</si>
  <si>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</si>
  <si>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</si>
  <si>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</si>
  <si>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</si>
  <si>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</si>
  <si>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</si>
  <si>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</si>
  <si>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</si>
  <si>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</si>
  <si>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</si>
  <si>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</si>
  <si>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</si>
  <si>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</si>
  <si>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</si>
  <si>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</si>
  <si>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</si>
  <si>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</si>
  <si>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</si>
  <si>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</si>
  <si>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</si>
  <si>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</si>
  <si>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</si>
  <si>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</si>
  <si>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</si>
  <si>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</si>
  <si>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</si>
  <si>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</si>
  <si>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</si>
  <si>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</si>
  <si>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</si>
  <si>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</si>
  <si>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</si>
  <si>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</si>
  <si>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</si>
  <si>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</si>
  <si>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</si>
  <si>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</si>
  <si>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</si>
  <si>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</si>
  <si>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</si>
  <si>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</si>
  <si>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</si>
  <si>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</si>
  <si>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</si>
  <si>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</si>
  <si>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</si>
  <si>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</si>
  <si>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</si>
  <si>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</si>
  <si>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</si>
  <si>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</si>
  <si>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</si>
  <si>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</si>
  <si>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</si>
  <si>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</si>
  <si>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</si>
  <si>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</si>
  <si>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</si>
  <si>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</si>
  <si>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</si>
  <si>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</si>
  <si>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</si>
  <si>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</si>
  <si>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</si>
  <si>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</si>
  <si>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</si>
  <si>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</si>
  <si>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</si>
  <si>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</si>
  <si>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</si>
  <si>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</si>
  <si>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</si>
  <si>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</si>
  <si>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</si>
  <si>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</si>
  <si>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</si>
  <si>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</si>
  <si>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</si>
  <si>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</si>
  <si>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</si>
  <si>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</si>
  <si>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</si>
  <si>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</si>
  <si>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</si>
  <si>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</si>
  <si>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</si>
  <si>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</si>
  <si>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</si>
  <si>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</si>
  <si>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</si>
  <si>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</si>
  <si>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</si>
  <si>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</si>
  <si>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</si>
  <si>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</si>
  <si>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</si>
  <si>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</si>
  <si>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</si>
  <si>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</si>
  <si>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</si>
  <si>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</si>
  <si>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</si>
  <si>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</si>
  <si>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</si>
  <si>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</si>
  <si>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</si>
  <si>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</si>
  <si>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</si>
  <si>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</si>
  <si>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</si>
  <si>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</si>
  <si>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</si>
  <si>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</si>
  <si>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</si>
  <si>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</si>
  <si>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</si>
  <si>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</si>
  <si>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</si>
  <si>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</si>
  <si>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</si>
  <si>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</si>
  <si>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</si>
  <si>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</si>
  <si>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</si>
  <si>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</si>
  <si>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</si>
  <si>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</si>
  <si>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</si>
  <si>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</si>
  <si>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</si>
  <si>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</si>
  <si>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</si>
  <si>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</si>
  <si>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</si>
  <si>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</si>
  <si>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</si>
  <si>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</si>
  <si>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</si>
  <si>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</si>
  <si>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</si>
  <si>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</si>
  <si>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</si>
  <si>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</si>
  <si>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</si>
  <si>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</si>
  <si>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</si>
  <si>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</si>
  <si>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</si>
  <si>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</si>
  <si>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</si>
  <si>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</si>
  <si>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</si>
  <si>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</si>
  <si>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</si>
  <si>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</si>
  <si>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</si>
  <si>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</si>
  <si>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</si>
  <si>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</si>
  <si>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</si>
  <si>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</si>
  <si>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</si>
  <si>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</si>
  <si>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</si>
  <si>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</si>
  <si>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</si>
  <si>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</si>
  <si>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</si>
  <si>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</si>
  <si>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</si>
  <si>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</si>
  <si>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</si>
  <si>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</si>
  <si>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</si>
  <si>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</si>
  <si>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</si>
  <si>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</si>
  <si>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</si>
  <si>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</si>
  <si>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</si>
  <si>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</si>
  <si>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</si>
  <si>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</si>
  <si>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</si>
  <si>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</si>
  <si>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</si>
  <si>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</si>
  <si>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</si>
  <si>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</si>
  <si>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</si>
  <si>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</si>
  <si>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</si>
  <si>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</si>
  <si>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</si>
  <si>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</si>
  <si>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</si>
  <si>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</si>
  <si>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</si>
  <si>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</si>
  <si>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</si>
  <si>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</si>
  <si>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</si>
  <si>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</si>
  <si>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</si>
  <si>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</si>
  <si>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</si>
  <si>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</si>
  <si>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</si>
  <si>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</si>
  <si>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</si>
  <si>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</si>
  <si>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</si>
  <si>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</si>
  <si>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</si>
  <si>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</si>
  <si>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</si>
  <si>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</si>
  <si>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</si>
  <si>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</si>
  <si>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</si>
  <si>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</si>
  <si>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</si>
  <si>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</si>
  <si>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</si>
  <si>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</si>
  <si>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</si>
  <si>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</si>
  <si>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</si>
  <si>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</si>
  <si>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</si>
  <si>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</si>
  <si>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</si>
  <si>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</si>
  <si>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</si>
  <si>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</si>
  <si>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</si>
  <si>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</si>
  <si>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</si>
  <si>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</si>
  <si>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</si>
  <si>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</si>
  <si>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</si>
  <si>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</si>
  <si>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</si>
  <si>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</si>
  <si>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</si>
  <si>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</si>
  <si>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</si>
  <si>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</si>
  <si>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</si>
  <si>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</si>
  <si>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</si>
  <si>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</si>
  <si>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</si>
  <si>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</si>
  <si>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</si>
  <si>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</si>
  <si>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</si>
  <si>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</si>
  <si>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</si>
  <si>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</si>
  <si>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</si>
  <si>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</si>
  <si>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</si>
  <si>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</si>
  <si>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</si>
  <si>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</si>
  <si>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</si>
  <si>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</si>
  <si>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</si>
  <si>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</si>
  <si>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</si>
  <si>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</si>
  <si>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</si>
  <si>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</si>
  <si>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</si>
  <si>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</si>
  <si>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</si>
  <si>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</si>
  <si>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</si>
  <si>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</si>
  <si>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</si>
  <si>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</si>
  <si>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</si>
  <si>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</si>
  <si>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</si>
  <si>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</si>
  <si>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</si>
  <si>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</si>
  <si>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</si>
  <si>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</si>
  <si>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</si>
  <si>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</si>
  <si>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</si>
  <si>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</si>
  <si>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</si>
  <si>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</si>
  <si>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</si>
  <si>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</si>
  <si>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</si>
  <si>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</si>
  <si>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</si>
  <si>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</si>
  <si>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</si>
  <si>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</si>
  <si>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</si>
  <si>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</si>
  <si>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</si>
  <si>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</si>
  <si>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</si>
  <si>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</si>
  <si>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</si>
  <si>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</si>
  <si>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</si>
  <si>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</si>
  <si>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</si>
  <si>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</si>
  <si>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</si>
  <si>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</si>
  <si>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</si>
  <si>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</si>
  <si>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</si>
  <si>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</si>
  <si>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</si>
  <si>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</si>
  <si>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</si>
  <si>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</si>
  <si>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</si>
  <si>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</si>
  <si>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</si>
  <si>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</si>
  <si>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</si>
  <si>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</si>
  <si>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</si>
  <si>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</si>
  <si>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</si>
  <si>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</si>
  <si>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</si>
  <si>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</si>
  <si>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</si>
  <si>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</si>
  <si>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</si>
  <si>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</si>
  <si>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</si>
  <si>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</si>
  <si>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</si>
  <si>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</si>
  <si>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</si>
  <si>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</si>
  <si>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</si>
  <si>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</si>
  <si>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</si>
  <si>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</si>
  <si>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</si>
  <si>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</si>
  <si>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</si>
  <si>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</si>
  <si>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</si>
  <si>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</si>
  <si>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</si>
  <si>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</si>
  <si>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</si>
  <si>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</si>
  <si>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</si>
  <si>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</si>
  <si>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</si>
  <si>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</si>
  <si>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</si>
  <si>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</si>
  <si>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</si>
  <si>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</si>
  <si>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</si>
  <si>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</si>
  <si>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</si>
  <si>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</si>
  <si>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</si>
  <si>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</si>
  <si>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</si>
  <si>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</si>
  <si>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</si>
  <si>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</si>
  <si>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</si>
  <si>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</si>
  <si>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</si>
  <si>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</si>
  <si>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</si>
  <si>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</si>
  <si>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</si>
  <si>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</si>
  <si>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</si>
  <si>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</si>
  <si>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</si>
  <si>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</si>
  <si>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</si>
  <si>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</si>
  <si>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</si>
  <si>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</si>
  <si>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</si>
  <si>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</si>
  <si>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</si>
  <si>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</si>
  <si>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</si>
  <si>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</si>
  <si>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</si>
  <si>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</si>
  <si>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</si>
  <si>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</si>
  <si>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</si>
  <si>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</si>
  <si>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</si>
  <si>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</si>
  <si>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</si>
  <si>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</si>
  <si>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</si>
  <si>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</si>
  <si>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</si>
  <si>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</si>
  <si>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</si>
  <si>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</si>
  <si>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</si>
  <si>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</si>
  <si>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</si>
  <si>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</si>
  <si>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</si>
  <si>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</si>
  <si>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</si>
  <si>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</si>
  <si>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</si>
  <si>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</si>
  <si>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</si>
  <si>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</si>
  <si>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</si>
  <si>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</si>
  <si>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</si>
  <si>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</si>
  <si>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</si>
  <si>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</si>
  <si>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</si>
  <si>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</si>
  <si>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</si>
  <si>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</si>
  <si>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</si>
  <si>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</si>
  <si>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</si>
  <si>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</si>
  <si>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</si>
  <si>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</si>
  <si>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</si>
  <si>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</si>
  <si>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</si>
  <si>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</si>
  <si>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</si>
  <si>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</si>
  <si>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</si>
  <si>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</si>
  <si>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</si>
  <si>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</si>
  <si>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</si>
  <si>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</si>
  <si>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</si>
  <si>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</si>
  <si>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</si>
  <si>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</si>
  <si>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</si>
  <si>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</si>
  <si>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</si>
  <si>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</si>
  <si>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</si>
  <si>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</si>
  <si>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</si>
  <si>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</si>
  <si>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</si>
  <si>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</si>
  <si>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</si>
  <si>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</si>
  <si>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</si>
  <si>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</si>
  <si>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</si>
  <si>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</si>
  <si>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</si>
  <si>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</si>
  <si>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</si>
  <si>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</si>
  <si>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</si>
  <si>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</si>
  <si>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</si>
  <si>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</si>
  <si>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</si>
  <si>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</si>
  <si>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</si>
  <si>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</si>
  <si>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</si>
  <si>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</si>
  <si>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</si>
  <si>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</si>
  <si>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</si>
  <si>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</si>
  <si>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</si>
  <si>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</si>
  <si>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</si>
  <si>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</si>
  <si>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</si>
  <si>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</si>
  <si>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</si>
  <si>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</si>
  <si>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</si>
  <si>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</si>
  <si>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</si>
  <si>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</si>
  <si>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</si>
  <si>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</si>
  <si>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</si>
  <si>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</si>
  <si>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</si>
  <si>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</si>
  <si>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</si>
  <si>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</si>
  <si>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</si>
  <si>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</si>
  <si>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</si>
  <si>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</si>
  <si>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</si>
  <si>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</si>
  <si>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</si>
  <si>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</si>
  <si>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</si>
  <si>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</si>
  <si>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</si>
  <si>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</si>
  <si>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</si>
  <si>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</si>
  <si>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</si>
  <si>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</si>
  <si>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</si>
  <si>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</si>
  <si>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</si>
  <si>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</si>
  <si>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</si>
  <si>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</si>
  <si>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</si>
  <si>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</si>
  <si>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</si>
  <si>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</si>
  <si>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</si>
  <si>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</si>
  <si>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</si>
  <si>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</si>
  <si>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</si>
  <si>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</si>
  <si>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</si>
  <si>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</si>
  <si>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</si>
  <si>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</si>
  <si>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</si>
  <si>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</si>
  <si>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</si>
  <si>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</si>
  <si>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</si>
  <si>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</si>
  <si>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</si>
  <si>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</si>
  <si>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</si>
  <si>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</si>
  <si>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</si>
  <si>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</si>
  <si>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</si>
  <si>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</si>
  <si>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</si>
  <si>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</si>
  <si>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</si>
  <si>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</si>
  <si>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</si>
  <si>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</si>
  <si>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</si>
  <si>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</si>
  <si>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</si>
  <si>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</si>
  <si>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</si>
  <si>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</si>
  <si>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</si>
  <si>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</si>
  <si>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</si>
  <si>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</si>
  <si>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</si>
  <si>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</si>
  <si>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</si>
  <si>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</si>
  <si>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</si>
  <si>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</si>
  <si>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</si>
  <si>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</si>
  <si>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</si>
  <si>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</si>
  <si>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</si>
  <si>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</si>
  <si>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</si>
  <si>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</si>
  <si>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</si>
  <si>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</si>
  <si>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</si>
  <si>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</si>
  <si>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</si>
  <si>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</si>
  <si>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</si>
  <si>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</si>
  <si>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</si>
  <si>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</si>
  <si>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</si>
  <si>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</si>
  <si>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</si>
  <si>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</si>
  <si>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</si>
  <si>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</si>
  <si>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</si>
  <si>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</si>
  <si>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</si>
  <si>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</si>
  <si>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</si>
  <si>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</si>
  <si>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</si>
  <si>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</si>
  <si>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</si>
  <si>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</si>
  <si>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</si>
  <si>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</si>
  <si>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</si>
  <si>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</si>
  <si>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</si>
  <si>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</si>
  <si>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</si>
  <si>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</si>
  <si>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</si>
  <si>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</si>
  <si>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</si>
  <si>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</si>
  <si>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</si>
  <si>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</si>
  <si>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</si>
  <si>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</si>
  <si>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</si>
  <si>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</si>
  <si>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</si>
  <si>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</si>
  <si>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</si>
  <si>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</si>
  <si>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</si>
  <si>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</si>
  <si>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</si>
  <si>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</si>
  <si>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</si>
  <si>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</si>
  <si>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</si>
  <si>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</si>
  <si>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</si>
  <si>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</si>
  <si>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</si>
  <si>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</si>
  <si>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</si>
  <si>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</si>
  <si>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</si>
  <si>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</si>
  <si>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</si>
  <si>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</si>
  <si>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</si>
  <si>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</si>
  <si>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</si>
  <si>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</si>
  <si>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</si>
  <si>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</si>
  <si>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</si>
  <si>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</si>
  <si>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</si>
  <si>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</si>
  <si>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</si>
  <si>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</si>
  <si>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</si>
  <si>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</si>
  <si>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</si>
  <si>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</si>
  <si>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</si>
  <si>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</si>
  <si>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</si>
  <si>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</si>
  <si>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</si>
  <si>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</si>
  <si>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</si>
  <si>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</si>
  <si>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</si>
  <si>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</si>
  <si>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</si>
  <si>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</si>
  <si>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</si>
  <si>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</si>
  <si>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</si>
  <si>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</si>
  <si>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</si>
  <si>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</si>
  <si>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</si>
  <si>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</si>
  <si>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</si>
  <si>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</si>
  <si>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</si>
  <si>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</si>
  <si>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</si>
  <si>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</si>
  <si>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</si>
  <si>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</si>
  <si>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</si>
  <si>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</si>
  <si>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</si>
  <si>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</si>
  <si>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</si>
  <si>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</si>
  <si>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</si>
  <si>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</si>
  <si>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</si>
  <si>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</si>
  <si>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</si>
  <si>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</si>
  <si>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</si>
  <si>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</si>
  <si>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</si>
  <si>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</si>
  <si>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</si>
  <si>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</si>
  <si>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</si>
  <si>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</si>
  <si>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</si>
  <si>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</si>
  <si>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</si>
  <si>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</si>
  <si>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</si>
  <si>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</si>
  <si>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</si>
  <si>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</si>
  <si>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</si>
  <si>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</si>
  <si>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</si>
  <si>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</si>
  <si>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</si>
  <si>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</si>
  <si>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</si>
  <si>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</si>
  <si>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</si>
  <si>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</si>
  <si>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</si>
  <si>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</si>
  <si>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</si>
  <si>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</si>
  <si>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</si>
  <si>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</si>
  <si>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</si>
  <si>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</si>
  <si>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</si>
  <si>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</si>
  <si>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</si>
  <si>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</si>
  <si>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</si>
  <si>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</si>
  <si>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</si>
  <si>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</si>
  <si>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</si>
  <si>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</si>
  <si>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</si>
  <si>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</si>
  <si>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</si>
  <si>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</si>
  <si>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</si>
  <si>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</si>
  <si>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</si>
  <si>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</si>
  <si>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</si>
  <si>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</si>
  <si>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</si>
  <si>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</si>
  <si>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</si>
  <si>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</si>
  <si>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</si>
  <si>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</si>
  <si>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</si>
  <si>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</si>
  <si>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</si>
  <si>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</si>
  <si>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</si>
  <si>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</si>
  <si>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</si>
  <si>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</si>
  <si>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</si>
  <si>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</si>
  <si>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</si>
  <si>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</si>
  <si>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</si>
  <si>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</si>
  <si>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</si>
  <si>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</si>
  <si>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</si>
  <si>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</si>
  <si>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</si>
  <si>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</si>
  <si>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</si>
  <si>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</si>
  <si>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</si>
  <si>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</si>
  <si>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</si>
  <si>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</si>
  <si>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</si>
  <si>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</si>
  <si>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</si>
  <si>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</si>
  <si>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</si>
  <si>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</si>
  <si>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</si>
  <si>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</si>
  <si>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</si>
  <si>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</si>
  <si>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</si>
  <si>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</si>
  <si>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</si>
  <si>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</si>
  <si>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</si>
  <si>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</si>
  <si>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</si>
  <si>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</si>
  <si>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</si>
  <si>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</si>
  <si>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</si>
  <si>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</si>
  <si>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</si>
  <si>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</si>
  <si>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</si>
  <si>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</si>
  <si>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</si>
  <si>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</si>
  <si>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</si>
  <si>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</si>
  <si>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</si>
  <si>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</si>
  <si>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</si>
  <si>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</si>
  <si>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</si>
  <si>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</si>
  <si>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</si>
  <si>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</si>
  <si>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</si>
  <si>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</si>
  <si>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</si>
  <si>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</si>
  <si>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</si>
  <si>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</si>
  <si>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</si>
  <si>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</si>
  <si>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</si>
  <si>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</si>
  <si>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</si>
  <si>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</si>
  <si>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</si>
  <si>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</si>
  <si>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</si>
  <si>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</si>
  <si>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</si>
  <si>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</si>
  <si>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</si>
  <si>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</si>
  <si>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</si>
  <si>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</si>
  <si>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</si>
  <si>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</si>
  <si>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</si>
  <si>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</si>
  <si>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</si>
  <si>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</si>
  <si>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</si>
  <si>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</si>
  <si>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</si>
  <si>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</si>
  <si>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</si>
  <si>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</si>
  <si>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</si>
  <si>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</si>
  <si>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</si>
  <si>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</si>
  <si>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</si>
  <si>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</si>
  <si>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</si>
  <si>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</si>
  <si>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</si>
  <si>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</si>
  <si>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</si>
  <si>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</si>
  <si>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</si>
  <si>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</si>
  <si>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</si>
  <si>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</si>
  <si>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</si>
  <si>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</si>
  <si>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</si>
  <si>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</si>
  <si>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</si>
  <si>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</si>
  <si>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</si>
  <si>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</si>
  <si>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</si>
  <si>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</si>
  <si>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</si>
  <si>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</si>
  <si>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</si>
  <si>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</si>
  <si>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</si>
  <si>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</si>
  <si>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</si>
  <si>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</si>
  <si>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</si>
  <si>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</si>
  <si>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</si>
  <si>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</si>
  <si>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</si>
  <si>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</si>
  <si>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</si>
  <si>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</si>
  <si>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</si>
  <si>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</si>
  <si>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</si>
  <si>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</si>
  <si>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</si>
  <si>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</si>
  <si>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</si>
  <si>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</si>
  <si>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</si>
  <si>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</si>
  <si>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</si>
  <si>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</si>
  <si>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</si>
  <si>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</si>
  <si>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</si>
  <si>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</si>
  <si>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</si>
  <si>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</si>
  <si>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</si>
  <si>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</si>
  <si>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</si>
  <si>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</si>
  <si>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</si>
  <si>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</si>
  <si>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</si>
  <si>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</si>
  <si>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</si>
  <si>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</si>
  <si>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</si>
  <si>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</si>
  <si>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</si>
  <si>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</si>
  <si>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</si>
  <si>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</si>
  <si>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</si>
  <si>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</si>
  <si>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</si>
  <si>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</si>
  <si>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</si>
  <si>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</si>
  <si>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</si>
  <si>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</si>
  <si>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</si>
  <si>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</si>
  <si>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</si>
  <si>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</si>
  <si>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</si>
  <si>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</si>
  <si>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</si>
  <si>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</si>
  <si>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</si>
  <si>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</si>
  <si>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</si>
  <si>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</si>
  <si>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</si>
  <si>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</si>
  <si>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</si>
  <si>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</si>
  <si>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</si>
  <si>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</si>
  <si>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</si>
  <si>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</si>
  <si>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</si>
  <si>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</si>
  <si>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</si>
  <si>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</si>
  <si>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</si>
  <si>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</si>
  <si>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</si>
  <si>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</si>
  <si>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</si>
  <si>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</si>
  <si>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</si>
  <si>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</si>
  <si>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</si>
  <si>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</si>
  <si>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</si>
  <si>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</si>
  <si>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</si>
  <si>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</si>
  <si>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</si>
  <si>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</si>
  <si>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</si>
  <si>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</si>
  <si>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</si>
  <si>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</si>
  <si>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</si>
  <si>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</si>
  <si>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</si>
  <si>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</si>
  <si>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</si>
  <si>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</si>
  <si>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</si>
  <si>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</si>
  <si>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</si>
  <si>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</si>
  <si>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</si>
  <si>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</si>
  <si>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</si>
  <si>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</si>
  <si>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</si>
  <si>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</si>
  <si>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</si>
  <si>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</si>
  <si>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</si>
  <si>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</si>
  <si>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</si>
  <si>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</si>
  <si>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</si>
  <si>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</si>
  <si>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</si>
  <si>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</si>
  <si>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</si>
  <si>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</si>
  <si>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</si>
  <si>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</si>
  <si>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</si>
  <si>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</si>
  <si>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</si>
  <si>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</si>
  <si>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</si>
  <si>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</si>
  <si>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</si>
  <si>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</si>
  <si>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</si>
  <si>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</si>
  <si>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</si>
  <si>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</si>
  <si>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</si>
  <si>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</si>
  <si>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</si>
  <si>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</si>
  <si>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</si>
  <si>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</si>
  <si>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</si>
  <si>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</si>
  <si>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</si>
  <si>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</si>
  <si>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</si>
  <si>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</si>
  <si>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</si>
  <si>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</si>
  <si>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</si>
  <si>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</si>
  <si>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</si>
  <si>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</si>
  <si>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</si>
  <si>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</si>
  <si>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</si>
  <si>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</si>
  <si>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</si>
  <si>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</si>
  <si>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</si>
  <si>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</si>
  <si>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</si>
  <si>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</si>
  <si>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</si>
  <si>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</si>
  <si>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</si>
  <si>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</si>
  <si>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</si>
  <si>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</si>
  <si>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</si>
  <si>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</si>
  <si>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</si>
  <si>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</si>
  <si>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</si>
  <si>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</si>
  <si>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</si>
  <si>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</si>
  <si>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</si>
  <si>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</si>
  <si>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</si>
  <si>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</si>
  <si>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</si>
  <si>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</si>
  <si>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</si>
  <si>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</si>
  <si>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</si>
  <si>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</si>
  <si>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</si>
  <si>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</si>
  <si>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</si>
  <si>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</si>
  <si>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</si>
  <si>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</si>
  <si>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</si>
  <si>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</si>
  <si>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</si>
  <si>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</si>
  <si>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</si>
  <si>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</si>
  <si>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</si>
  <si>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</si>
  <si>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</si>
  <si>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</si>
  <si>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</si>
  <si>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</si>
  <si>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</si>
  <si>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</si>
  <si>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</si>
  <si>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</si>
  <si>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</si>
  <si>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</si>
  <si>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</si>
  <si>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</si>
  <si>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</si>
  <si>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</si>
  <si>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</si>
  <si>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</si>
  <si>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</si>
  <si>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</si>
  <si>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</si>
  <si>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</si>
  <si>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</si>
  <si>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</si>
  <si>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</si>
  <si>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</si>
  <si>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</si>
  <si>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</si>
  <si>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</si>
  <si>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</si>
  <si>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</si>
  <si>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</si>
  <si>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</si>
  <si>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</si>
  <si>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</si>
  <si>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</si>
  <si>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</si>
  <si>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</si>
  <si>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</si>
  <si>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</si>
  <si>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</si>
  <si>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</si>
  <si>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</si>
  <si>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</si>
  <si>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</si>
  <si>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</si>
  <si>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</si>
  <si>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</si>
  <si>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</si>
  <si>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</si>
  <si>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</si>
  <si>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</si>
  <si>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</si>
  <si>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</si>
  <si>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</si>
  <si>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</si>
  <si>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</si>
  <si>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</si>
  <si>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</si>
  <si>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</si>
  <si>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</si>
  <si>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</si>
  <si>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</si>
  <si>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</si>
  <si>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</si>
  <si>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</si>
  <si>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</si>
  <si>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</si>
  <si>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</si>
  <si>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</si>
  <si>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</si>
  <si>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</si>
  <si>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</si>
  <si>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</si>
  <si>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</si>
  <si>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</si>
  <si>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</si>
  <si>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</si>
  <si>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</si>
  <si>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</si>
  <si>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</si>
  <si>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</si>
  <si>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</si>
  <si>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</si>
  <si>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</si>
  <si>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</si>
  <si>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</si>
  <si>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</si>
  <si>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</si>
  <si>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</si>
  <si>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</si>
  <si>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</si>
  <si>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</si>
  <si>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</si>
  <si>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</si>
  <si>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</si>
  <si>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</si>
  <si>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</si>
  <si>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</si>
  <si>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</si>
  <si>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</si>
  <si>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</si>
  <si>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</si>
  <si>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</si>
  <si>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</si>
  <si>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</si>
  <si>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</si>
  <si>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</si>
  <si>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</si>
  <si>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</si>
  <si>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</si>
  <si>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</si>
  <si>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</si>
  <si>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</si>
  <si>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</si>
  <si>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</si>
  <si>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</si>
  <si>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</si>
  <si>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</si>
  <si>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</si>
  <si>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</si>
  <si>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</si>
  <si>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</si>
  <si>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</si>
  <si>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</si>
  <si>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</si>
  <si>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</si>
  <si>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</si>
  <si>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</si>
  <si>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</si>
  <si>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</si>
  <si>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</si>
  <si>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</si>
  <si>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</si>
  <si>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</si>
  <si>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</si>
  <si>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</si>
  <si>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</si>
  <si>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</si>
  <si>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</si>
  <si>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</si>
  <si>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</si>
  <si>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</si>
  <si>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</si>
  <si>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</si>
  <si>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</si>
  <si>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</si>
  <si>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</si>
  <si>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</si>
  <si>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</si>
  <si>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</si>
  <si>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</si>
  <si>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</si>
  <si>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</si>
  <si>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</si>
  <si>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</si>
  <si>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</si>
  <si>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</si>
  <si>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</si>
  <si>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</si>
  <si>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</si>
  <si>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</si>
  <si>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</si>
  <si>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</si>
  <si>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</si>
  <si>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</si>
  <si>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</si>
  <si>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</si>
  <si>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</si>
  <si>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</si>
  <si>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</si>
  <si>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</si>
  <si>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</si>
  <si>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</si>
  <si>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</si>
  <si>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</si>
  <si>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</si>
  <si>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</si>
  <si>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</si>
  <si>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</si>
  <si>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</si>
  <si>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</si>
  <si>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</si>
  <si>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</si>
  <si>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</si>
  <si>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</si>
  <si>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</si>
  <si>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</si>
  <si>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</si>
  <si>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</si>
  <si>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</si>
  <si>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</si>
  <si>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</si>
  <si>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</si>
  <si>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</si>
  <si>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</si>
  <si>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</si>
  <si>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</si>
  <si>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</si>
  <si>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</si>
  <si>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</si>
  <si>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</si>
  <si>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</si>
  <si>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</si>
  <si>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</si>
  <si>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</si>
  <si>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</si>
  <si>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</si>
  <si>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</si>
  <si>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</si>
  <si>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</si>
  <si>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</si>
  <si>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</si>
  <si>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</si>
  <si>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</si>
  <si>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</si>
  <si>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</si>
  <si>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</si>
  <si>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</si>
  <si>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</si>
  <si>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</si>
  <si>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</si>
  <si>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</si>
  <si>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</si>
  <si>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</si>
  <si>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</si>
  <si>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</si>
  <si>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</si>
  <si>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</si>
  <si>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</si>
  <si>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</si>
  <si>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</si>
  <si>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</si>
  <si>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</si>
  <si>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</si>
  <si>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</si>
  <si>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</si>
  <si>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</si>
  <si>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</si>
  <si>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</si>
  <si>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</si>
  <si>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</si>
  <si>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</si>
  <si>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</si>
  <si>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</si>
  <si>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</si>
  <si>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</si>
  <si>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</si>
  <si>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</si>
  <si>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</si>
  <si>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</si>
  <si>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</si>
  <si>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</si>
  <si>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</si>
  <si>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</si>
  <si>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</si>
  <si>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</si>
  <si>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</si>
  <si>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</si>
  <si>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</si>
  <si>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</si>
  <si>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</si>
  <si>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</si>
  <si>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</si>
  <si>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</si>
  <si>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</si>
  <si>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</si>
  <si>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</si>
  <si>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</si>
  <si>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</si>
  <si>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</si>
  <si>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</si>
  <si>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</si>
  <si>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</si>
  <si>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</si>
  <si>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</si>
  <si>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</si>
  <si>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</si>
  <si>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</si>
  <si>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</si>
  <si>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</si>
  <si>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</si>
  <si>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</si>
  <si>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</si>
  <si>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</si>
  <si>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</si>
  <si>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</si>
  <si>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</si>
  <si>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</si>
  <si>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</si>
  <si>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</si>
  <si>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</si>
  <si>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</si>
  <si>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</si>
  <si>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</si>
  <si>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</si>
  <si>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</si>
  <si>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</si>
  <si>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</si>
  <si>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</si>
  <si>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</si>
  <si>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</si>
  <si>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</si>
  <si>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</si>
  <si>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</si>
  <si>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</si>
  <si>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</si>
  <si>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</si>
  <si>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</si>
  <si>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</si>
  <si>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</si>
  <si>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</si>
  <si>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</si>
  <si>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</si>
  <si>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</si>
  <si>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</si>
  <si>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</si>
  <si>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</si>
  <si>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</si>
  <si>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</si>
  <si>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</si>
  <si>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</si>
  <si>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</si>
  <si>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</si>
  <si>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</si>
  <si>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</si>
  <si>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</si>
  <si>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</si>
  <si>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</si>
  <si>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</si>
  <si>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</si>
  <si>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</si>
  <si>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</si>
  <si>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</si>
  <si>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</si>
  <si>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</si>
  <si>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</si>
  <si>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</si>
  <si>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</si>
  <si>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</si>
  <si>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</si>
  <si>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</si>
  <si>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</si>
  <si>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</si>
  <si>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</si>
  <si>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</si>
  <si>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</si>
  <si>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</si>
  <si>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</si>
  <si>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</si>
  <si>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</si>
  <si>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</si>
  <si>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</si>
  <si>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</si>
  <si>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</si>
  <si>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</si>
  <si>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</si>
  <si>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</si>
  <si>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</si>
  <si>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</si>
  <si>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</si>
  <si>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</si>
  <si>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</si>
  <si>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</si>
  <si>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</si>
  <si>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</si>
  <si>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</si>
  <si>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</si>
  <si>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</si>
  <si>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</si>
  <si>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</si>
  <si>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</si>
  <si>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</si>
  <si>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</si>
  <si>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</si>
  <si>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</si>
  <si>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</si>
  <si>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</si>
  <si>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</si>
  <si>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</si>
  <si>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</si>
  <si>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</si>
  <si>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</si>
  <si>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</si>
  <si>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</si>
  <si>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</si>
  <si>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</si>
  <si>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</si>
  <si>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</si>
  <si>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</si>
  <si>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</si>
  <si>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</si>
  <si>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</si>
  <si>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</si>
  <si>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</si>
  <si>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</si>
  <si>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</si>
  <si>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</si>
  <si>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</si>
  <si>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</si>
  <si>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</si>
  <si>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</si>
  <si>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</si>
  <si>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</si>
  <si>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</si>
  <si>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</si>
  <si>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</si>
  <si>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</si>
  <si>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</si>
  <si>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</si>
  <si>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</si>
  <si>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</si>
  <si>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</si>
  <si>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</si>
  <si>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</si>
  <si>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</si>
  <si>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</si>
  <si>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</si>
  <si>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</si>
  <si>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</si>
  <si>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</si>
  <si>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</si>
  <si>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</si>
  <si>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</si>
  <si>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</si>
  <si>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</si>
  <si>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</si>
  <si>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</si>
  <si>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</si>
  <si>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</si>
  <si>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</si>
  <si>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</si>
  <si>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</si>
  <si>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</si>
  <si>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</si>
  <si>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</si>
  <si>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</si>
  <si>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</si>
  <si>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</si>
  <si>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</si>
  <si>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</si>
  <si>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</si>
  <si>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</si>
  <si>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</si>
  <si>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</si>
  <si>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</si>
  <si>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</si>
  <si>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</si>
  <si>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</si>
  <si>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</si>
  <si>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</si>
  <si>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</si>
  <si>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</si>
  <si>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</si>
  <si>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</si>
  <si>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</si>
  <si>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</si>
  <si>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</si>
  <si>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</si>
  <si>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</si>
  <si>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</si>
  <si>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</si>
  <si>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</si>
  <si>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</si>
  <si>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</si>
  <si>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</si>
  <si>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</si>
  <si>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</si>
  <si>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</si>
  <si>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</si>
  <si>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</si>
  <si>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</si>
  <si>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</si>
  <si>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</si>
  <si>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</si>
  <si>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</si>
  <si>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</si>
  <si>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</si>
  <si>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</si>
  <si>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</si>
  <si>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</si>
  <si>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</si>
  <si>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</si>
  <si>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</si>
  <si>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</si>
  <si>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</si>
  <si>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</si>
  <si>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</si>
  <si>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</si>
  <si>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</si>
  <si>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</si>
  <si>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</si>
  <si>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</si>
  <si>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</si>
  <si>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</si>
  <si>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</si>
  <si>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</si>
  <si>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</si>
  <si>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</si>
  <si>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</si>
  <si>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</si>
  <si>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</si>
  <si>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</si>
  <si>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</si>
  <si>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</si>
  <si>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</si>
  <si>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</si>
  <si>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</si>
  <si>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</si>
  <si>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</si>
  <si>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</si>
  <si>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</si>
  <si>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</si>
  <si>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</si>
  <si>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</si>
  <si>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</si>
  <si>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</si>
  <si>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</si>
  <si>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</si>
  <si>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</si>
  <si>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</si>
  <si>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</si>
  <si>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</si>
  <si>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</si>
  <si>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</si>
  <si>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</si>
  <si>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</si>
  <si>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</si>
  <si>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</si>
  <si>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</si>
  <si>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</si>
  <si>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</si>
  <si>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</si>
  <si>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</si>
  <si>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</si>
  <si>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</si>
  <si>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</si>
  <si>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</si>
  <si>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</si>
  <si>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</si>
  <si>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</si>
  <si>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</si>
  <si>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</si>
  <si>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</si>
  <si>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</si>
  <si>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</si>
  <si>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</si>
  <si>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</si>
  <si>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</si>
  <si>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</si>
  <si>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</si>
  <si>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</si>
  <si>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</si>
  <si>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</si>
  <si>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</si>
  <si>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</si>
  <si>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</si>
  <si>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</si>
  <si>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</si>
  <si>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</si>
  <si>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</si>
  <si>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</si>
  <si>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</si>
  <si>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</si>
  <si>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</si>
  <si>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</si>
  <si>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</si>
  <si>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</si>
  <si>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</si>
  <si>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</si>
  <si>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</si>
  <si>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</si>
  <si>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</si>
  <si>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</si>
  <si>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</si>
  <si>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</si>
  <si>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</si>
  <si>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</si>
  <si>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</si>
  <si>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</si>
  <si>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</si>
  <si>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</si>
  <si>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</si>
  <si>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</si>
  <si>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</si>
  <si>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</si>
  <si>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</si>
  <si>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</si>
  <si>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</si>
  <si>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</si>
  <si>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</si>
  <si>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</si>
  <si>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</si>
  <si>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</si>
  <si>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</si>
  <si>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</si>
  <si>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</si>
  <si>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</si>
  <si>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</si>
  <si>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</si>
  <si>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</si>
  <si>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</si>
  <si>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</si>
  <si>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</si>
  <si>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</si>
  <si>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</si>
  <si>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</si>
  <si>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</si>
  <si>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</si>
  <si>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</si>
  <si>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</si>
  <si>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</si>
  <si>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</si>
  <si>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</si>
  <si>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</si>
  <si>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</si>
  <si>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</si>
  <si>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</si>
  <si>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</si>
  <si>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</si>
  <si>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</si>
  <si>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</si>
  <si>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</si>
  <si>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</si>
  <si>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</si>
  <si>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</si>
  <si>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</si>
  <si>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</si>
  <si>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</si>
  <si>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</si>
  <si>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</si>
  <si>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</si>
  <si>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</si>
  <si>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</si>
  <si>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</si>
  <si>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</si>
  <si>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</si>
  <si>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</si>
  <si>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</si>
  <si>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</si>
  <si>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</si>
  <si>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</si>
  <si>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</si>
  <si>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</si>
  <si>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</si>
  <si>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</si>
  <si>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</si>
  <si>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</si>
  <si>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</si>
  <si>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</si>
  <si>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</si>
  <si>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</si>
  <si>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</si>
  <si>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</si>
  <si>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</si>
  <si>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</si>
  <si>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</si>
  <si>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</si>
  <si>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</si>
  <si>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</si>
  <si>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</si>
  <si>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</si>
  <si>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</si>
  <si>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</si>
  <si>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</si>
  <si>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</si>
  <si>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</si>
  <si>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</si>
  <si>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</si>
  <si>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</si>
  <si>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</si>
  <si>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</si>
  <si>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</si>
  <si>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</si>
  <si>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</si>
  <si>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</si>
  <si>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</si>
  <si>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</si>
  <si>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</si>
  <si>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</si>
  <si>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</si>
  <si>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</si>
  <si>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</si>
  <si>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</si>
  <si>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</si>
  <si>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</si>
  <si>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</si>
  <si>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</si>
  <si>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</si>
  <si>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</si>
  <si>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</si>
  <si>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</si>
  <si>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</si>
  <si>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</si>
  <si>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</si>
  <si>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</si>
  <si>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</si>
  <si>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</si>
  <si>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</si>
  <si>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</si>
  <si>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</si>
  <si>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</si>
  <si>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</si>
  <si>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</si>
  <si>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</si>
  <si>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</si>
  <si>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</si>
  <si>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</si>
  <si>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</si>
  <si>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</si>
  <si>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</si>
  <si>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</si>
  <si>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</si>
  <si>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</si>
  <si>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</si>
  <si>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</si>
  <si>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</si>
  <si>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</si>
  <si>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</si>
  <si>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</si>
  <si>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</si>
  <si>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</si>
  <si>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</si>
  <si>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</si>
  <si>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</si>
  <si>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</si>
  <si>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</si>
  <si>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</si>
  <si>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</si>
  <si>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</si>
  <si>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</si>
  <si>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</si>
  <si>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</si>
  <si>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</si>
  <si>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</si>
  <si>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</si>
  <si>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</si>
  <si>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</si>
  <si>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</si>
  <si>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</si>
  <si>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</si>
  <si>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</si>
  <si>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</si>
  <si>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</si>
  <si>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</si>
  <si>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</si>
  <si>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</si>
  <si>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</si>
  <si>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</si>
  <si>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</si>
  <si>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</si>
  <si>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</si>
  <si>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</si>
  <si>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</si>
  <si>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</si>
  <si>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</si>
  <si>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</si>
  <si>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</si>
  <si>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</si>
  <si>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</si>
  <si>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</si>
  <si>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</si>
  <si>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</si>
  <si>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</si>
  <si>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</si>
  <si>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</si>
  <si>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</si>
  <si>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</si>
  <si>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</si>
  <si>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</si>
  <si>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</si>
  <si>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</si>
  <si>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</si>
  <si>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</si>
  <si>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</si>
  <si>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</si>
  <si>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</si>
  <si>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</si>
  <si>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</si>
  <si>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</si>
  <si>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</si>
  <si>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</si>
  <si>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</si>
  <si>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</si>
  <si>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</si>
  <si>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</si>
  <si>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</si>
  <si>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</si>
  <si>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</si>
  <si>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</si>
  <si>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</si>
  <si>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</si>
  <si>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</si>
  <si>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</si>
  <si>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</si>
  <si>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</si>
  <si>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</si>
  <si>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</si>
  <si>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</si>
  <si>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</si>
  <si>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</si>
  <si>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</si>
  <si>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</si>
  <si>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</si>
  <si>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</si>
  <si>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</si>
  <si>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</si>
  <si>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</si>
  <si>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</si>
  <si>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</si>
  <si>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</si>
  <si>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</si>
  <si>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</si>
  <si>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</si>
  <si>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</si>
  <si>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</si>
  <si>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</si>
  <si>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</si>
  <si>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</si>
  <si>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</si>
  <si>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</si>
  <si>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</si>
  <si>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</si>
  <si>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</si>
  <si>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</si>
  <si>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</si>
  <si>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</si>
  <si>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</si>
  <si>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</si>
  <si>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</si>
  <si>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</si>
  <si>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</si>
  <si>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</si>
  <si>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</si>
  <si>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</si>
  <si>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</si>
  <si>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</si>
  <si>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</si>
  <si>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</si>
  <si>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</si>
  <si>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</si>
  <si>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</si>
  <si>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</si>
  <si>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</si>
  <si>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</si>
  <si>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</si>
  <si>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</si>
  <si>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</si>
  <si>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</si>
  <si>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</si>
  <si>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</si>
  <si>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</si>
  <si>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</si>
  <si>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</si>
  <si>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</si>
  <si>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</si>
  <si>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</si>
  <si>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</si>
  <si>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</si>
  <si>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</si>
  <si>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</si>
  <si>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</si>
  <si>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</si>
  <si>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</si>
  <si>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</si>
  <si>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</si>
  <si>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</si>
  <si>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</si>
  <si>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</si>
  <si>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</si>
  <si>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</si>
  <si>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</si>
  <si>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</si>
  <si>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</si>
  <si>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</si>
  <si>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</si>
  <si>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</si>
  <si>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</si>
  <si>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</si>
  <si>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</si>
  <si>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</si>
  <si>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</si>
  <si>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</si>
  <si>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</si>
  <si>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</si>
  <si>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</si>
  <si>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</si>
  <si>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</si>
  <si>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</si>
  <si>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</si>
  <si>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</si>
  <si>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</si>
  <si>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</si>
  <si>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</si>
  <si>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</si>
  <si>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</si>
  <si>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</si>
  <si>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</si>
  <si>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</si>
  <si>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</si>
  <si>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</si>
  <si>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</si>
  <si>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</si>
  <si>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</si>
  <si>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</si>
  <si>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</si>
  <si>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</si>
  <si>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</si>
  <si>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</si>
  <si>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</si>
  <si>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</si>
  <si>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</si>
  <si>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</si>
  <si>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</si>
  <si>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</si>
  <si>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</si>
  <si>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</si>
  <si>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</si>
  <si>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</si>
  <si>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</si>
  <si>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</si>
  <si>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</si>
  <si>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</si>
  <si>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</si>
  <si>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</si>
  <si>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</si>
  <si>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</si>
  <si>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</si>
  <si>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</si>
  <si>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</si>
  <si>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</si>
  <si>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</si>
  <si>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</si>
  <si>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</si>
  <si>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</si>
  <si>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</si>
  <si>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</si>
  <si>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</si>
  <si>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</si>
  <si>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</si>
  <si>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</si>
  <si>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</si>
  <si>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</si>
  <si>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</si>
  <si>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</si>
  <si>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</si>
  <si>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</si>
  <si>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</si>
  <si>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</si>
  <si>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</si>
  <si>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</si>
  <si>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</si>
  <si>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</si>
  <si>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</si>
  <si>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</si>
  <si>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</si>
  <si>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</si>
  <si>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</si>
  <si>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</si>
  <si>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</si>
  <si>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</si>
  <si>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</si>
  <si>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</si>
  <si>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</si>
  <si>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</si>
  <si>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</si>
  <si>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</si>
  <si>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</si>
  <si>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</si>
  <si>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</si>
  <si>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</si>
  <si>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</si>
  <si>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</si>
  <si>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</si>
  <si>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</si>
  <si>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</si>
  <si>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</si>
  <si>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</si>
  <si>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</si>
  <si>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</si>
  <si>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</si>
  <si>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</si>
  <si>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</si>
  <si>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</si>
  <si>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</si>
  <si>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</si>
  <si>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</si>
  <si>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</si>
  <si>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</si>
  <si>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</si>
  <si>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</si>
  <si>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</si>
  <si>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</si>
  <si>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</si>
  <si>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</si>
  <si>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</si>
  <si>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</si>
  <si>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</si>
  <si>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</si>
  <si>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</si>
  <si>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</si>
  <si>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</si>
  <si>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</si>
  <si>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</si>
  <si>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</si>
  <si>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</si>
  <si>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</si>
  <si>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</si>
  <si>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</si>
  <si>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</si>
  <si>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</si>
  <si>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</si>
  <si>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</si>
  <si>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</si>
  <si>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</si>
  <si>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</si>
  <si>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</si>
  <si>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</si>
  <si>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</si>
  <si>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</si>
  <si>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</si>
  <si>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</si>
  <si>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</si>
  <si>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</si>
  <si>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</si>
  <si>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</si>
  <si>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</si>
  <si>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</si>
  <si>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</si>
  <si>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</si>
  <si>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</si>
  <si>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</si>
  <si>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</si>
  <si>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</si>
  <si>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</si>
  <si>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</si>
  <si>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</si>
  <si>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</si>
  <si>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</si>
  <si>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</si>
  <si>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</si>
  <si>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</si>
  <si>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</si>
  <si>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</si>
  <si>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</si>
  <si>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</si>
  <si>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</si>
  <si>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</si>
  <si>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</si>
  <si>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</si>
  <si>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</si>
  <si>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</si>
  <si>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</si>
  <si>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</si>
  <si>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</si>
  <si>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</si>
  <si>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</si>
  <si>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</si>
  <si>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</si>
  <si>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</si>
  <si>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</si>
  <si>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</si>
  <si>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</si>
  <si>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</si>
  <si>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</si>
  <si>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</si>
  <si>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</si>
  <si>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</si>
  <si>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</si>
  <si>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</si>
  <si>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</si>
  <si>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</si>
  <si>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</si>
  <si>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</si>
  <si>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</si>
  <si>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</si>
  <si>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</si>
  <si>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</si>
  <si>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</si>
  <si>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</si>
  <si>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</si>
  <si>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</si>
  <si>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</si>
  <si>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</si>
  <si>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</si>
  <si>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</si>
  <si>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</si>
  <si>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</si>
  <si>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</si>
  <si>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</si>
  <si>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</si>
  <si>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</si>
  <si>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</si>
  <si>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</si>
  <si>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</si>
  <si>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</si>
  <si>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</si>
  <si>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</si>
  <si>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</si>
  <si>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</si>
  <si>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</si>
  <si>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</si>
  <si>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</si>
  <si>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</si>
  <si>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</si>
  <si>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</si>
  <si>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</si>
  <si>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</si>
  <si>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</si>
  <si>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</si>
  <si>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</si>
  <si>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</si>
  <si>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</si>
  <si>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</si>
  <si>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</si>
  <si>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</si>
  <si>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</si>
  <si>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</si>
  <si>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</si>
  <si>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</si>
  <si>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</si>
  <si>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</si>
  <si>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</si>
  <si>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</si>
  <si>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</si>
  <si>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</si>
  <si>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</si>
  <si>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</si>
  <si>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</si>
  <si>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</si>
  <si>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</si>
  <si>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</si>
  <si>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</si>
  <si>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</si>
  <si>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</si>
  <si>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</si>
  <si>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</si>
  <si>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</si>
  <si>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</si>
  <si>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</si>
  <si>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</si>
  <si>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</si>
  <si>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</si>
  <si>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</si>
  <si>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</si>
  <si>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</si>
  <si>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</si>
  <si>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</si>
  <si>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</si>
  <si>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</si>
  <si>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</si>
  <si>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</si>
  <si>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</si>
  <si>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</si>
  <si>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</si>
  <si>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</si>
  <si>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</si>
  <si>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</si>
  <si>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</si>
  <si>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</si>
  <si>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</si>
  <si>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</si>
  <si>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</si>
  <si>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</si>
  <si>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</si>
  <si>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</si>
  <si>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</si>
  <si>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</si>
  <si>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</si>
  <si>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</si>
  <si>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</si>
  <si>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</si>
  <si>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</si>
  <si>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</si>
  <si>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</si>
  <si>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</si>
  <si>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</si>
  <si>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</si>
  <si>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</si>
  <si>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</si>
  <si>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</si>
  <si>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</si>
  <si>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</si>
  <si>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</si>
  <si>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</si>
  <si>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</si>
  <si>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</si>
  <si>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</si>
  <si>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</si>
  <si>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</si>
  <si>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</si>
  <si>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</si>
  <si>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</si>
  <si>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</si>
  <si>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</si>
  <si>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</si>
  <si>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</si>
  <si>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</si>
  <si>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</si>
  <si>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</si>
  <si>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</si>
  <si>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</si>
  <si>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</si>
  <si>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</si>
  <si>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</si>
  <si>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</si>
  <si>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</si>
  <si>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</si>
  <si>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</si>
  <si>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</si>
  <si>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</si>
  <si>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</si>
  <si>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</si>
  <si>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</si>
  <si>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</si>
  <si>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</si>
  <si>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</si>
  <si>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</si>
  <si>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</si>
  <si>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</si>
  <si>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</si>
  <si>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</si>
  <si>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</si>
  <si>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</si>
  <si>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</si>
  <si>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</si>
  <si>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</si>
  <si>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</si>
  <si>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</si>
  <si>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</si>
  <si>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</si>
  <si>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</si>
  <si>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</si>
  <si>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</si>
  <si>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</si>
  <si>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</si>
  <si>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</si>
  <si>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</si>
  <si>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</si>
  <si>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</si>
  <si>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</si>
  <si>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</si>
  <si>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</si>
  <si>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</si>
  <si>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</si>
  <si>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</si>
  <si>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</si>
  <si>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</si>
  <si>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</si>
  <si>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</si>
  <si>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</si>
  <si>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</si>
  <si>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</si>
  <si>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</si>
  <si>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</si>
  <si>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</si>
  <si>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</si>
  <si>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</si>
  <si>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</si>
  <si>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</si>
  <si>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</si>
  <si>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</si>
  <si>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</si>
  <si>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</si>
  <si>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</si>
  <si>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</si>
  <si>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</si>
  <si>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</si>
  <si>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</si>
  <si>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</si>
  <si>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</si>
  <si>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</si>
  <si>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</si>
  <si>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</si>
  <si>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</si>
  <si>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</si>
  <si>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</si>
  <si>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</si>
  <si>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</si>
  <si>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</si>
  <si>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</si>
  <si>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</si>
  <si>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</si>
  <si>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</si>
  <si>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</si>
  <si>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</si>
  <si>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</si>
  <si>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</si>
  <si>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</si>
  <si>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</si>
  <si>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</si>
  <si>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</si>
  <si>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</si>
  <si>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</si>
  <si>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</si>
  <si>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</si>
  <si>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</si>
  <si>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</si>
  <si>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</si>
  <si>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</si>
  <si>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</si>
  <si>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</si>
  <si>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</si>
  <si>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</si>
  <si>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</si>
  <si>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</si>
  <si>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</si>
  <si>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</si>
  <si>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</si>
  <si>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</si>
  <si>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</si>
  <si>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</si>
  <si>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</si>
  <si>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</si>
  <si>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</si>
  <si>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</si>
  <si>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</si>
  <si>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</si>
  <si>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</si>
  <si>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</si>
  <si>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</si>
  <si>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</si>
  <si>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</si>
  <si>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</si>
  <si>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</si>
  <si>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</si>
  <si>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</si>
  <si>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</si>
  <si>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</si>
  <si>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</si>
  <si>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</si>
  <si>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</si>
  <si>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</si>
  <si>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</si>
  <si>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</si>
  <si>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</si>
  <si>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</si>
  <si>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</si>
  <si>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</si>
  <si>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</si>
  <si>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</si>
  <si>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</si>
  <si>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</si>
  <si>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</si>
  <si>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</si>
  <si>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</si>
  <si>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</si>
  <si>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</si>
  <si>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</si>
  <si>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</si>
  <si>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</si>
  <si>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</si>
  <si>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</si>
  <si>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</si>
  <si>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</si>
  <si>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</si>
  <si>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</si>
  <si>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</si>
  <si>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</si>
  <si>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</si>
  <si>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</si>
  <si>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</si>
  <si>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</si>
  <si>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</si>
  <si>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</si>
  <si>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</si>
  <si>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</si>
  <si>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</si>
  <si>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</si>
  <si>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</si>
  <si>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</si>
  <si>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</si>
  <si>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</si>
  <si>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</si>
  <si>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</si>
  <si>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</si>
  <si>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</si>
  <si>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</si>
  <si>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</si>
  <si>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</si>
  <si>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</si>
  <si>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</si>
  <si>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</si>
  <si>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</si>
  <si>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</si>
  <si>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</si>
  <si>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</si>
  <si>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</si>
  <si>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</si>
  <si>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</si>
  <si>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</si>
  <si>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</si>
  <si>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</si>
  <si>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</si>
  <si>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</si>
  <si>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</si>
  <si>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</si>
  <si>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</si>
  <si>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</si>
  <si>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</si>
  <si>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</si>
  <si>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</si>
  <si>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</si>
  <si>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</si>
  <si>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</si>
  <si>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</si>
  <si>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</si>
  <si>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</si>
  <si>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</si>
  <si>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</si>
  <si>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</si>
  <si>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</si>
  <si>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</si>
  <si>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</si>
  <si>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</si>
  <si>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</si>
  <si>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</si>
  <si>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</si>
  <si>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</si>
  <si>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</si>
  <si>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</si>
  <si>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</si>
  <si>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</si>
  <si>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</si>
  <si>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</si>
  <si>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</si>
  <si>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</si>
  <si>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</si>
  <si>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</si>
  <si>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</si>
  <si>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</si>
  <si>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</si>
  <si>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</si>
  <si>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</si>
  <si>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</si>
  <si>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</si>
  <si>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</si>
  <si>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</si>
  <si>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</si>
  <si>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</si>
  <si>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</si>
  <si>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</si>
  <si>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</si>
  <si>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</si>
  <si>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</si>
  <si>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</si>
  <si>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</si>
  <si>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</si>
  <si>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</si>
  <si>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</si>
  <si>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</si>
  <si>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</si>
  <si>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</si>
  <si>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</si>
  <si>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</si>
  <si>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</si>
  <si>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</si>
  <si>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</si>
  <si>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</si>
  <si>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</si>
  <si>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</si>
  <si>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</si>
  <si>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</si>
  <si>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</si>
  <si>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</si>
  <si>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</si>
  <si>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</si>
  <si>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</si>
  <si>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</si>
  <si>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</si>
  <si>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</si>
  <si>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</si>
  <si>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</si>
  <si>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</si>
  <si>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</si>
  <si>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</si>
  <si>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</si>
  <si>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</si>
  <si>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</si>
  <si>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</si>
  <si>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</si>
  <si>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</si>
  <si>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</si>
  <si>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</si>
  <si>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</si>
  <si>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</si>
  <si>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</si>
  <si>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</si>
  <si>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</si>
  <si>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</si>
  <si>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</si>
  <si>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</si>
  <si>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</si>
  <si>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</si>
  <si>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</si>
  <si>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</si>
  <si>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</si>
  <si>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</si>
  <si>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</si>
  <si>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</si>
  <si>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</si>
  <si>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</si>
  <si>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</si>
  <si>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</si>
  <si>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</si>
  <si>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</si>
  <si>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</si>
  <si>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</si>
  <si>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</si>
  <si>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</si>
  <si>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</si>
  <si>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</si>
  <si>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</si>
  <si>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</si>
  <si>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</si>
  <si>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</si>
  <si>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</si>
  <si>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</si>
  <si>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</si>
  <si>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</si>
  <si>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</si>
  <si>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</si>
  <si>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</si>
  <si>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</si>
  <si>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</si>
  <si>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</si>
  <si>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</si>
  <si>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</si>
  <si>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</si>
  <si>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</si>
  <si>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</si>
  <si>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</si>
  <si>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</si>
  <si>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</si>
  <si>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</si>
  <si>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</si>
  <si>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</si>
  <si>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</si>
  <si>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</si>
  <si>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</si>
  <si>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</si>
  <si>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</si>
  <si>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</si>
  <si>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</si>
  <si>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</si>
  <si>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</si>
  <si>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</si>
  <si>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</si>
  <si>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</si>
  <si>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</si>
  <si>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</si>
  <si>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</si>
  <si>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</si>
  <si>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</si>
  <si>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</si>
  <si>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</si>
  <si>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</si>
  <si>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</si>
  <si>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</si>
  <si>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</si>
  <si>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</si>
  <si>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</si>
  <si>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</si>
  <si>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</si>
  <si>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</si>
  <si>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</si>
  <si>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</si>
  <si>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</si>
  <si>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</si>
  <si>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</si>
  <si>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</si>
  <si>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</si>
  <si>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</si>
  <si>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</si>
  <si>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</si>
  <si>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</si>
  <si>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</si>
  <si>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</si>
  <si>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</si>
  <si>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</si>
  <si>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</si>
  <si>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</si>
  <si>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</si>
  <si>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</si>
  <si>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</si>
  <si>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</si>
  <si>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</si>
  <si>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</si>
  <si>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</si>
  <si>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</si>
  <si>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</si>
  <si>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</si>
  <si>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</si>
  <si>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</si>
  <si>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</si>
  <si>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</si>
  <si>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</si>
  <si>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</si>
  <si>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</si>
  <si>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</si>
  <si>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</si>
  <si>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</si>
  <si>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</si>
  <si>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</si>
  <si>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</si>
  <si>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</si>
  <si>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</si>
  <si>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</si>
  <si>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</si>
  <si>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</si>
  <si>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</si>
  <si>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</si>
  <si>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</si>
  <si>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</si>
  <si>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</si>
  <si>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</si>
  <si>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</si>
  <si>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</si>
  <si>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</si>
  <si>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</si>
  <si>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</si>
  <si>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</si>
  <si>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</si>
  <si>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</si>
  <si>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</si>
  <si>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</si>
  <si>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</si>
  <si>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</si>
  <si>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</si>
  <si>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</si>
  <si>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</si>
  <si>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</si>
  <si>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</si>
  <si>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</si>
  <si>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</si>
  <si>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</si>
  <si>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</si>
  <si>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</si>
  <si>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</si>
  <si>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</si>
  <si>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</si>
  <si>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</si>
  <si>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</si>
  <si>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</si>
  <si>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</si>
  <si>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</si>
  <si>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</si>
  <si>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</si>
  <si>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</si>
  <si>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</si>
  <si>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</si>
  <si>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</si>
  <si>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</si>
  <si>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</si>
  <si>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</si>
  <si>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</si>
  <si>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</si>
  <si>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</si>
  <si>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</si>
  <si>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</si>
  <si>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</si>
  <si>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</si>
  <si>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</si>
  <si>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</si>
  <si>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</si>
  <si>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</si>
  <si>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</si>
  <si>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</si>
  <si>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</si>
  <si>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</si>
  <si>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</si>
  <si>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</si>
  <si>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</si>
  <si>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</si>
  <si>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</si>
  <si>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</si>
  <si>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</si>
  <si>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</si>
  <si>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</si>
  <si>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</si>
  <si>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</si>
  <si>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</si>
  <si>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</si>
  <si>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</si>
  <si>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</si>
  <si>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</si>
  <si>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</si>
  <si>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</si>
  <si>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</si>
  <si>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</si>
  <si>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</si>
  <si>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</si>
  <si>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</si>
  <si>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</si>
  <si>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</si>
  <si>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</si>
  <si>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</si>
  <si>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</si>
  <si>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</si>
  <si>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</si>
  <si>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</si>
  <si>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</si>
  <si>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</si>
  <si>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</si>
  <si>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</si>
  <si>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</si>
  <si>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</si>
  <si>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</si>
  <si>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</si>
  <si>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</si>
  <si>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</si>
  <si>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</si>
  <si>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</si>
  <si>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</si>
  <si>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</si>
  <si>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</si>
  <si>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</si>
  <si>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</si>
  <si>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</si>
  <si>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</si>
  <si>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</si>
  <si>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</si>
  <si>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</si>
  <si>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</si>
  <si>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</si>
  <si>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</si>
  <si>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</si>
  <si>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</si>
  <si>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</si>
  <si>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</si>
  <si>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</si>
  <si>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</si>
  <si>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</si>
  <si>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</si>
  <si>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</si>
  <si>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</si>
  <si>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</si>
  <si>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</si>
  <si>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</si>
  <si>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</si>
  <si>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</si>
  <si>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</si>
  <si>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</si>
  <si>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</si>
  <si>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</si>
  <si>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</si>
  <si>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</si>
  <si>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PCM-20251116-00000907</t>
  </si>
  <si>
    <t>Team at site TS</t>
  </si>
  <si>
    <t>NO PCM</t>
  </si>
  <si>
    <t>Team saving DWDM sites, Sceco complain raised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</si>
  <si>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</si>
  <si>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</si>
  <si>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</si>
  <si>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</si>
  <si>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</si>
  <si>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</si>
  <si>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</si>
  <si>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</si>
  <si>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</si>
  <si>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</si>
  <si>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</si>
  <si>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</si>
  <si>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</si>
  <si>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</si>
  <si>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</si>
  <si>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</si>
  <si>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</si>
  <si>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</si>
  <si>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</si>
  <si>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</si>
  <si>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</si>
  <si>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</si>
  <si>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</si>
  <si>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</si>
  <si>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</si>
  <si>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</si>
  <si>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</si>
  <si>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</si>
  <si>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</si>
  <si>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</si>
  <si>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</si>
  <si>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</si>
  <si>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</si>
  <si>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</si>
  <si>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</si>
  <si>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</si>
  <si>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</si>
  <si>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</si>
  <si>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</si>
  <si>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</si>
  <si>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</si>
  <si>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</si>
  <si>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</si>
  <si>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</si>
  <si>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</si>
  <si>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</si>
  <si>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</si>
  <si>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</si>
  <si>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</si>
  <si>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</si>
  <si>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</si>
  <si>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</si>
  <si>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</si>
  <si>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</si>
  <si>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</si>
  <si>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</si>
  <si>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</si>
  <si>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</si>
  <si>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</si>
  <si>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</si>
  <si>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</si>
  <si>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</si>
  <si>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</si>
  <si>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</si>
  <si>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</si>
  <si>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</si>
  <si>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</si>
  <si>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</si>
  <si>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</si>
  <si>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</si>
  <si>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</si>
  <si>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</si>
  <si>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</si>
  <si>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</si>
  <si>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</si>
  <si>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</si>
  <si>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</si>
  <si>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</si>
  <si>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</si>
  <si>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</si>
  <si>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</si>
  <si>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</si>
  <si>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</si>
  <si>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</si>
  <si>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</si>
  <si>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</si>
  <si>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</si>
  <si>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</si>
  <si>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</si>
  <si>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</si>
  <si>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</si>
  <si>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PCM-20251116-00001050</t>
  </si>
  <si>
    <t>ETA 90 min</t>
  </si>
  <si>
    <t xml:space="preserve">PCM-20251116-00001074
</t>
  </si>
  <si>
    <t>muz0144</t>
  </si>
  <si>
    <t>60 min</t>
  </si>
  <si>
    <t xml:space="preserve"> PCM-20250215-00000830 </t>
  </si>
  <si>
    <t>LTE site still down and  site located in aramco area access issue need special permission</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</si>
  <si>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</si>
  <si>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</si>
  <si>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</si>
  <si>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</si>
  <si>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</si>
  <si>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</si>
  <si>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</si>
  <si>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</si>
  <si>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</si>
  <si>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</si>
  <si>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t>
  </si>
  <si>
    <t>team on the way need 120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</si>
</sst>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 totalsRowShown="0" headerRowDxfId="157" dataDxfId="156" headerRowBorderDxfId="154" tableBorderDxfId="155" totalsRowBorderDxfId="153">
  <autoFilter ref="A1:CJ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314.57808761574415</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0.44335381944983965</v>
      </c>
      <c r="H3" s="111">
        <v>45977.077939814815</v>
      </c>
      <c r="I3" s="109" t="str">
        <f>IFERROR(VLOOKUP(D3,DB!A:F,6,0),"")</f>
        <v>Generator-SG</v>
      </c>
      <c r="J3" s="109" t="str">
        <f>IFERROR(VLOOKUP(D3,DB!A:G,7,0),"")</f>
        <v>Good</v>
      </c>
      <c r="K3" s="113" t="s">
        <v>39025</v>
      </c>
      <c r="L3" s="114" t="str">
        <f>IFERROR(VLOOKUP(D3,DB!A:I,9,0),"")</f>
        <v>Latis</v>
      </c>
    </row>
    <row r="4" spans="1:15" ht="15" customHeight="1">
      <c r="A4" s="143" t="s">
        <v>39026</v>
      </c>
      <c r="B4" s="144" t="str">
        <f>IFERROR(VLOOKUP(D4,DB!A:K,11,0),"")</f>
        <v>R1</v>
      </c>
      <c r="C4" s="144">
        <v>1</v>
      </c>
      <c r="D4" s="144" t="s">
        <v>21185</v>
      </c>
      <c r="E4" s="145" t="s">
        <v>39021</v>
      </c>
      <c r="F4" s="142">
        <v>45977.452141203707</v>
      </c>
      <c r="G4" s="146">
        <f ca="1">IFERROR(NOW()-F4,"")</f>
        <v>7.4372337963723112E-2</v>
      </c>
      <c r="H4" s="142">
        <v>45977.446585648147</v>
      </c>
      <c r="I4" s="144" t="str">
        <f>IFERROR(VLOOKUP(D4,DB!A:F,6,0),"")</f>
        <v>Generator-SG</v>
      </c>
      <c r="J4" s="144" t="str">
        <f>IFERROR(VLOOKUP(D4,DB!A:G,7,0),"")</f>
        <v>Vandalized</v>
      </c>
      <c r="K4" s="147" t="s">
        <v>39027</v>
      </c>
      <c r="L4" s="148" t="str">
        <f>IFERROR(VLOOKUP(D4,DB!A:I,9,0),"")</f>
        <v>Latis</v>
      </c>
    </row>
    <row r="5" spans="1:15" ht="15" customHeight="1">
      <c r="A5" s="143" t="s">
        <v>39028</v>
      </c>
      <c r="B5" s="144" t="str">
        <f>IFERROR(VLOOKUP(D5,DB!A:K,11,0),"")</f>
        <v>R1</v>
      </c>
      <c r="C5" s="144">
        <v>2</v>
      </c>
      <c r="D5" s="144" t="s">
        <v>18278</v>
      </c>
      <c r="E5" s="143" t="s">
        <v>39028</v>
      </c>
      <c r="F5" s="143" t="s">
        <v>39028</v>
      </c>
      <c r="G5" s="146" t="str">
        <f ca="1">IFERROR(NOW()-F5,"")</f>
        <v/>
      </c>
      <c r="H5" s="142">
        <v>45977.447280092594</v>
      </c>
      <c r="I5" s="144" t="str">
        <f>IFERROR(VLOOKUP(D5,DB!A:F,6,0),"")</f>
        <v>SCECO</v>
      </c>
      <c r="J5" s="144" t="str">
        <f>IFERROR(VLOOKUP(D5,DB!A:G,7,0),"")</f>
        <v>Vandalized+Vandalized</v>
      </c>
      <c r="K5" s="147" t="s">
        <v>39029</v>
      </c>
      <c r="L5" s="148" t="str">
        <f>IFERROR(VLOOKUP(D5,DB!A:I,9,0),"")</f>
        <v>Latis</v>
      </c>
    </row>
    <row r="6" spans="1:15" ht="15" customHeight="1">
      <c r="A6" s="143"/>
      <c r="B6" s="144" t="str">
        <f>IFERROR(VLOOKUP(D6,DB!A:K,11,0),"")</f>
        <v/>
      </c>
      <c r="C6" s="144"/>
      <c r="D6" s="144"/>
      <c r="E6" s="145"/>
      <c r="F6" s="142"/>
      <c r="G6" s="146">
        <f ca="1">IFERROR(NOW()-F6,"")</f>
        <v>45977.52651354167</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45977.52651354167</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45977.52651354167</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45977.52651354167</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45977.52651354167</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45977.52651354167</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45977.52651354167</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45977.52651354167</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45977.52651354167</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45977.52651354167</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45977.52651354167</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45977.52651354167</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45977.52651354167</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45977.52651354167</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45977.52651354167</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45977.52651354167</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45977.52651354167</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45977.52651354167</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45977.52651354167</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45977.52651354167</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45977.52651354167</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45977.52651354167</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45977.52651354167</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45977.52651354167</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45977.52651354167</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45977.52651354167</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45977.52651354167</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45977.52651354167</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45977.52651354167</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45977.52651354167</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45977.52651354167</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45977.52651354167</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45977.52651354167</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45977.52651354167</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45977.52651354167</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45977.52651354167</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45977.52651354167</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45977.52651354167</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45977.52651354167</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45977.52651354167</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45977.52651354167</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45977.52651354167</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45977.52651354167</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45977.52651354167</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45977.52651354167</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45977.52651354167</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45977.52651354167</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45977.52651354167</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45977.52651354167</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45977.52651354167</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45977.52651354167</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45977.52651354167</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45977.52651354167</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45977.52651354167</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45977.52651354167</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45977.52651354167</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45977.52651354167</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45977.52651354167</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45977.52651354167</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45977.52651354167</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45977.52651354167</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45977.52651354167</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45977.52651354167</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45977.52651354167</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45977.52651354167</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45977.52651354167</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45977.52651354167</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45977.52651354167</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45977.52651354167</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45977.52651354167</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45977.52651354167</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45977.52651354167</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45977.52651354167</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45977.52651354167</v>
      </c>
      <c r="H79" s="142"/>
      <c r="I79" s="144" t="str">
        <f>IFERROR(VLOOKUP(D79,DB!A:F,6,0),"")</f>
        <v/>
      </c>
      <c r="J79" s="144" t="str">
        <f>IFERROR(VLOOKUP(D79,DB!A:G,7,0),"")</f>
        <v/>
      </c>
      <c r="K79" s="147"/>
      <c r="L79" s="148" t="str">
        <f>IFERROR(VLOOKUP(D79,DB!A:I,9,0),"")</f>
        <v/>
      </c>
    </row>
    <row r="80" spans="1:12" ht="15" customHeight="1">
      <c r="A80" s="143"/>
      <c r="B80" s="144" t="str">
        <f>IFERROR(VLOOKUP(D80,DB!A:K,11,0),"")</f>
        <v/>
      </c>
      <c r="C80" s="144"/>
      <c r="D80" s="144"/>
      <c r="E80" s="145"/>
      <c r="F80" s="142"/>
      <c r="G80" s="146">
        <f ca="1">IFERROR(NOW()-F80,"")</f>
        <v>45977.52651354167</v>
      </c>
      <c r="H80" s="142"/>
      <c r="I80" s="144" t="str">
        <f>IFERROR(VLOOKUP(D80,DB!A:F,6,0),"")</f>
        <v/>
      </c>
      <c r="J80" s="144" t="str">
        <f>IFERROR(VLOOKUP(D80,DB!A:G,7,0),"")</f>
        <v/>
      </c>
      <c r="K80" s="147"/>
      <c r="L80" s="148" t="str">
        <f>IFERROR(VLOOKUP(D80,DB!A:I,9,0),"")</f>
        <v/>
      </c>
    </row>
    <row r="81" spans="1:12" ht="15" customHeight="1">
      <c r="A81" s="143"/>
      <c r="B81" s="144" t="str">
        <f>IFERROR(VLOOKUP(D81,DB!A:K,11,0),"")</f>
        <v/>
      </c>
      <c r="C81" s="144"/>
      <c r="D81" s="144"/>
      <c r="E81" s="145"/>
      <c r="F81" s="142"/>
      <c r="G81" s="146">
        <f ca="1">IFERROR(NOW()-F81,"")</f>
        <v>45977.52651354167</v>
      </c>
      <c r="H81" s="142"/>
      <c r="I81" s="144" t="str">
        <f>IFERROR(VLOOKUP(D81,DB!A:F,6,0),"")</f>
        <v/>
      </c>
      <c r="J81" s="144" t="str">
        <f>IFERROR(VLOOKUP(D81,DB!A:G,7,0),"")</f>
        <v/>
      </c>
      <c r="K81" s="147"/>
      <c r="L81" s="148" t="str">
        <f>IFERROR(VLOOKUP(D81,DB!A:I,9,0),"")</f>
        <v/>
      </c>
    </row>
  </sheetData>
  <customSheetViews>
    <customSheetView guid="{F6042A99-DD27-4453-835D-0834D95730CC}" filter="1" showAutoFilter="1">
      <pageMargins left="0" right="0" top="0" bottom="0" header="0" footer="0"/>
      <autoFilter ref="B1:M1" xr:uid="{CB8EE030-09BF-47CB-9117-0FA635CFD223}"/>
    </customSheetView>
  </customSheetViews>
  <dataValidations count="2">
    <dataValidation allowBlank="1" showInputMessage="1" showErrorMessage="1" sqref="E1" xr:uid="{5DBA255D-CDD9-49FB-AD3C-AF70AB4EE696}"/>
    <dataValidation type="list" allowBlank="1" showInputMessage="1" showErrorMessage="1" sqref="E6:E81 E2:E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152" customFormat="1" ht="31.5" customHeight="1">
      <c r="A2" s="61" t="s">
        <v>39106</v>
      </c>
      <c r="B2" s="61" t="s">
        <v>27</v>
      </c>
      <c r="C2" s="61">
        <v>1</v>
      </c>
      <c r="D2" s="61" t="s">
        <v>19542</v>
      </c>
      <c r="E2" s="85" t="s">
        <v>39024</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152.52667557870882</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49">
        <v>45976.436342592591</v>
      </c>
      <c r="G4" s="105">
        <f ca="1">IFERROR(NOW()-F4,"-")</f>
        <v>1.0901709490790381</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39114</v>
      </c>
      <c r="B5" s="18" t="str">
        <f>IFERROR(VLOOKUP(D5,DB!A:K,11,0),"")</f>
        <v>R2</v>
      </c>
      <c r="C5" s="18">
        <v>1</v>
      </c>
      <c r="D5" s="18" t="s">
        <v>25661</v>
      </c>
      <c r="E5" s="103" t="s">
        <v>39021</v>
      </c>
      <c r="F5" s="104">
        <v>45977.018923611111</v>
      </c>
      <c r="G5" s="105">
        <f ca="1">IFERROR(NOW()-F5,"-")</f>
        <v>0.50758993055933388</v>
      </c>
      <c r="H5" s="104">
        <v>45977.014143518521</v>
      </c>
      <c r="I5" s="18" t="str">
        <f>IFERROR(VLOOKUP(D5,DB!A:F,6,0),"")</f>
        <v>Generator-SG</v>
      </c>
      <c r="J5" s="18" t="str">
        <f>IFERROR(VLOOKUP(D5,DB!A:G,7,0),"")</f>
        <v>Vandalized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39116</v>
      </c>
      <c r="B6" s="18" t="str">
        <f>IFERROR(VLOOKUP(D6,DB!A:K,11,0),"")</f>
        <v>R2</v>
      </c>
      <c r="C6" s="18">
        <v>1</v>
      </c>
      <c r="D6" s="18" t="s">
        <v>11376</v>
      </c>
      <c r="E6" s="103" t="s">
        <v>39021</v>
      </c>
      <c r="F6" s="149">
        <v>45977.44908564815</v>
      </c>
      <c r="G6" s="105">
        <f ca="1">IFERROR(NOW()-F6,"-")</f>
        <v>7.7427893520507496E-2</v>
      </c>
      <c r="H6" s="149" t="s">
        <v>39117</v>
      </c>
      <c r="I6" s="18" t="str">
        <f>IFERROR(VLOOKUP(D6,DB!A:F,6,0),"")</f>
        <v>SCECO</v>
      </c>
      <c r="J6" s="18" t="str">
        <f>IFERROR(VLOOKUP(D6,DB!A:G,7,0),"")</f>
        <v>Vandalized</v>
      </c>
      <c r="K6" s="19" t="s">
        <v>39118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50" t="s">
        <v>39119</v>
      </c>
      <c r="B7" s="18" t="str">
        <f>IFERROR(VLOOKUP(D7,DB!A:K,11,0),"")</f>
        <v>R2</v>
      </c>
      <c r="C7" s="18">
        <v>2</v>
      </c>
      <c r="D7" s="18" t="s">
        <v>25261</v>
      </c>
      <c r="E7" s="103" t="s">
        <v>39024</v>
      </c>
      <c r="F7" s="104">
        <v>45977.467372685183</v>
      </c>
      <c r="G7" s="105">
        <f ca="1">IFERROR(NOW()-F7,"-")</f>
        <v>5.9140856486919802E-2</v>
      </c>
      <c r="H7" s="149" t="s">
        <v>39120</v>
      </c>
      <c r="I7" s="18" t="str">
        <f>IFERROR(VLOOKUP(D7,DB!A:F,6,0),"")</f>
        <v>SCECO</v>
      </c>
      <c r="J7" s="18" t="str">
        <f>IFERROR(VLOOKUP(D7,DB!A:G,7,0),"")</f>
        <v>Vandalized</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39121</v>
      </c>
      <c r="B8" s="18" t="str">
        <f>IFERROR(VLOOKUP(D8,DB!A:K,11,0),"")</f>
        <v>R2</v>
      </c>
      <c r="C8" s="18">
        <v>5</v>
      </c>
      <c r="D8" s="18" t="s">
        <v>24920</v>
      </c>
      <c r="E8" s="103" t="s">
        <v>39024</v>
      </c>
      <c r="F8" s="104">
        <v>45977.495659722219</v>
      </c>
      <c r="G8" s="105">
        <f ca="1">IFERROR(NOW()-F8,"-")</f>
        <v>3.0853819451294839E-2</v>
      </c>
      <c r="H8" s="104">
        <v>45977.489745370367</v>
      </c>
      <c r="I8" s="18" t="str">
        <f>IFERROR(VLOOKUP(D8,DB!A:F,6,0),"")</f>
        <v>Generator-SG</v>
      </c>
      <c r="J8" s="18" t="str">
        <f>IFERROR(VLOOKUP(D8,DB!A:G,7,0),"")</f>
        <v>Vandalized</v>
      </c>
      <c r="K8" s="19" t="s">
        <v>39122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50" t="s">
        <v>39123</v>
      </c>
      <c r="B9" s="18" t="str">
        <f>IFERROR(VLOOKUP(D9,DB!A:K,11,0),"")</f>
        <v>R2</v>
      </c>
      <c r="C9" s="18">
        <v>1</v>
      </c>
      <c r="D9" s="18" t="s">
        <v>39124</v>
      </c>
      <c r="E9" s="103" t="s">
        <v>39021</v>
      </c>
      <c r="F9" s="104">
        <v>45977.50271990741</v>
      </c>
      <c r="G9" s="105">
        <f ca="1">IFERROR(NOW()-F9,"-")</f>
        <v>2.3793634260073304E-2</v>
      </c>
      <c r="H9" s="104">
        <v>45977.494930555556</v>
      </c>
      <c r="I9" s="18" t="str">
        <f>IFERROR(VLOOKUP(D9,DB!A:F,6,0),"")</f>
        <v>Generator-SG</v>
      </c>
      <c r="J9" s="18" t="str">
        <f>IFERROR(VLOOKUP(D9,DB!A:G,7,0),"")</f>
        <v>Vandalized</v>
      </c>
      <c r="K9" s="19" t="s">
        <v>39125</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45977.52651354167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45977.52651354167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45977.52651354167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45977.52651354167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45977.52651354167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45977.52651354167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45977.52651354167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45977.52651354167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20"/>
      <c r="B18" s="121" t="str">
        <f>IFERROR(VLOOKUP(D18,DB!A:K,11,0),"")</f>
        <v/>
      </c>
      <c r="C18" s="121"/>
      <c r="D18" s="121"/>
      <c r="E18" s="122"/>
      <c r="F18" s="123"/>
      <c r="G18" s="124">
        <f ca="1">IFERROR(NOW()-F18,"-")</f>
        <v>45977.52651354167</v>
      </c>
      <c r="H18" s="123"/>
      <c r="I18" s="121" t="str">
        <f>IFERROR(VLOOKUP(D18,DB!A:F,6,0),"")</f>
        <v/>
      </c>
      <c r="J18" s="121" t="str">
        <f>IFERROR(VLOOKUP(D18,DB!A:G,7,0),"")</f>
        <v/>
      </c>
      <c r="K18" s="125"/>
      <c r="L18" s="121" t="str">
        <f>IFERROR(VLOOKUP(D18,DB!A:I,9,0),"")</f>
        <v/>
      </c>
      <c r="M18" s="121"/>
      <c r="N18" s="121"/>
      <c r="O18" s="121"/>
      <c r="P18" s="121"/>
      <c r="Q18" s="121"/>
      <c r="R18" s="121"/>
      <c r="S18" s="121"/>
      <c r="T18" s="121"/>
      <c r="U18" s="121"/>
      <c r="V18" s="121"/>
      <c r="W18" s="121"/>
      <c r="X18" s="121"/>
      <c r="Y18" s="121"/>
      <c r="Z18" s="121"/>
      <c r="AA18" s="121"/>
      <c r="AB18" s="121"/>
      <c r="AC18" s="121"/>
      <c r="AD18" s="121"/>
      <c r="AE18" s="121"/>
      <c r="AF18" s="121"/>
      <c r="AG18" s="121"/>
      <c r="AH18" s="121"/>
      <c r="AI18" s="121"/>
      <c r="AJ18" s="121"/>
      <c r="AK18" s="121"/>
      <c r="AL18" s="121"/>
      <c r="AM18" s="121"/>
      <c r="AN18" s="121"/>
      <c r="AO18" s="121"/>
      <c r="AP18" s="121"/>
      <c r="AQ18" s="121"/>
      <c r="AR18" s="121"/>
      <c r="AS18" s="121"/>
      <c r="AT18" s="121"/>
      <c r="AU18" s="121"/>
      <c r="AV18" s="121"/>
      <c r="AW18" s="121"/>
      <c r="AX18" s="121"/>
      <c r="AY18" s="121"/>
      <c r="AZ18" s="121"/>
      <c r="BA18" s="121"/>
      <c r="BB18" s="121"/>
      <c r="BC18" s="121"/>
      <c r="BD18" s="121"/>
      <c r="BE18" s="121"/>
      <c r="BF18" s="121"/>
      <c r="BG18" s="121"/>
      <c r="BH18" s="121"/>
      <c r="BI18" s="121"/>
      <c r="BJ18" s="121"/>
      <c r="BK18" s="121"/>
      <c r="BL18" s="121"/>
      <c r="BM18" s="121"/>
      <c r="BN18" s="121"/>
      <c r="BO18" s="121"/>
      <c r="BP18" s="121"/>
      <c r="BQ18" s="121"/>
      <c r="BR18" s="121"/>
      <c r="BS18" s="121"/>
      <c r="BT18" s="121"/>
      <c r="BU18" s="121"/>
      <c r="BV18" s="121"/>
      <c r="BW18" s="121"/>
      <c r="BX18" s="121"/>
      <c r="BY18" s="121"/>
      <c r="BZ18" s="121"/>
      <c r="CA18" s="121"/>
      <c r="CB18" s="121"/>
      <c r="CC18" s="121"/>
      <c r="CD18" s="121"/>
      <c r="CE18" s="121"/>
      <c r="CF18" s="121"/>
      <c r="CG18" s="121"/>
      <c r="CH18" s="121"/>
      <c r="CI18" s="121"/>
      <c r="CJ18" s="126"/>
    </row>
  </sheetData>
  <dataValidations count="2">
    <dataValidation allowBlank="1" showInputMessage="1" showErrorMessage="1" sqref="E1" xr:uid="{4D935161-CDD3-4592-B877-3FB59C99E142}"/>
    <dataValidation type="list" allowBlank="1" showInputMessage="1" showErrorMessage="1" sqref="E3:E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0" ca="1" si="0">IFERROR(NOW()-F2,"-")</f>
        <v>45977.52651354167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45977.52651354167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45977.52651354167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45977.52651354167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45977.52651354167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45977.52651354167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45977.52651354167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45977.52651354167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45977.52651354167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45977.52651354167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45977.52651354167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45977.52651354167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45977.52651354167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45977.52651354167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45977.52651354167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45977.52651354167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45977.52651354167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45977.52651354167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45977.52651354167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45977.52651354167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45977.52651354167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45977.52651354167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45977.52651354167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45977.52651354167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45977.52651354167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45977.52651354167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45977.52651354167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45977.52651354167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45977.52651354167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45977.52651354167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45977.52651354167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45977.52651354167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45977.52651354167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45977.52651354167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45977.52651354167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45977.52651354167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45977.52651354167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45977.52651354167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45977.52651354167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45977.52651354167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45977.52651354167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45977.52651354167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45977.52651354167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45977.52651354167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45977.52651354167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45977.52651354167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45977.52651354167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45977.52651354167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45977.52651354167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45977.52651354167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45977.52651354167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45977.52651354167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45977.52651354167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45977.52651354167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45977.52651354167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45977.52651354167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45977.52651354167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45977.52651354167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45977.52651354167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45977.52651354167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45977.52651354167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45977.52651354167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45977.52651354167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45977.52651354167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45977.52651354167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45977.52651354167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45977.52651354167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45977.52651354167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45977.52651354167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45977.52651354167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45977.52651354167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45977.52651354167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45977.52651354167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45977.52651354167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45977.52651354167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45977.52651354167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45977.52651354167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45977.52651354167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45977.52651354167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45977.52651354167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45977.52651354167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45977.52651354167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45977.52651354167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45977.52651354167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45977.52651354167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45977.52651354167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45977.52651354167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45977.52651354167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45977.52651354167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45977.52651354167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45977.52651354167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45977.52651354167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45977.52651354167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45977.52651354167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45977.52651354167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45977.52651354167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45977.52651354167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45977.52651354167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45977.52651354167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45977.52651354167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45977.52651354167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45977.52651354167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45977.52651354167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45977.52651354167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45977.52651354167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45977.52651354167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45977.52651354167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45977.52651354167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45977.52651354167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45977.52651354167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45977.52651354167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45977.52651354167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45977.52651354167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45977.52651354167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45977.52651354167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45977.52651354167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45977.52651354167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45977.52651354167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45977.52651354167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45977.52651354167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45977.52651354167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45977.52651354167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45977.52651354167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45977.52651354167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45977.52651354167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45977.52651354167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45977.52651354167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45977.52651354167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45977.52651354167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45977.52651354167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45977.52651354167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45977.52651354167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45977.52651354167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45977.52651354167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45977.52651354167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45977.52651354167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45977.52651354167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45977.52651354167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45977.52651354167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45977.52651354167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45977.52651354167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45977.52651354167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45977.52651354167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45977.52651354167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45977.52651354167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45977.52651354167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45977.52651354167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45977.52651354167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45977.52651354167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45977.52651354167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45977.52651354167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45977.52651354167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45977.52651354167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45977.52651354167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45977.52651354167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45977.52651354167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45977.52651354167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45977.52651354167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45977.52651354167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45977.52651354167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45977.52651354167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45977.52651354167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45977.52651354167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45977.52651354167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45977.52651354167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45977.52651354167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45977.52651354167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45977.52651354167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45977.52651354167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45977.52651354167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45977.52651354167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45977.52651354167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45977.52651354167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45977.52651354167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45977.52651354167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45977.52651354167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45977.52651354167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45977.52651354167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45977.52651354167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45977.52651354167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45977.52651354167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45977.52651354167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45977.52651354167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45977.52651354167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45977.52651354167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45977.52651354167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45977.52651354167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45977.52651354167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45977.52651354167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45977.52651354167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45977.52651354167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45977.52651354167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45977.52651354167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45977.52651354167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45977.52651354167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45977.52651354167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45977.52651354167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45977.52651354167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45977.52651354167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45977.52651354167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45977.52651354167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45977.52651354167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45977.52651354167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45977.52651354167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45977.52651354167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45977.52651354167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45977.52651354167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45977.52651354167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45977.52651354167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45977.52651354167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45977.52651354167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45977.52651354167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45977.52651354167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45977.52651354167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45977.52651354167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45977.52651354167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45977.52651354167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45977.52651354167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45977.52651354167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45977.52651354167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45977.52651354167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45977.52651354167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45977.52651354167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45977.52651354167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45977.52651354167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45977.52651354167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45977.52651354167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45977.52651354167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45977.52651354167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45977.52651354167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45977.52651354167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45977.52651354167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45977.52651354167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45977.52651354167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45977.52651354167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45977.52651354167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45977.52651354167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45977.52651354167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45977.52651354167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45977.52651354167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45977.52651354167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45977.52651354167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45977.52651354167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45977.52651354167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45977.52651354167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45977.52651354167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45977.52651354167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45977.52651354167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45977.52651354167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45977.52651354167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45977.52651354167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45977.52651354167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45977.52651354167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45977.52651354167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45977.52651354167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45977.52651354167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45977.52651354167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45977.52651354167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45977.52651354167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45977.52651354167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45977.52651354167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45977.52651354167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45977.52651354167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45977.52651354167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45977.52651354167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45977.52651354167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45977.52651354167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45977.52651354167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45977.52651354167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45977.52651354167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45977.52651354167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45977.52651354167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45977.52651354167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45977.52651354167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45977.52651354167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45977.52651354167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45977.52651354167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45977.52651354167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45977.52651354167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45977.52651354167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45977.52651354167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45977.52651354167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45977.52651354167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45977.52651354167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45977.52651354167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45977.52651354167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45977.52651354167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45977.52651354167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45977.52651354167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45977.52651354167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45977.52651354167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45977.52651354167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45977.52651354167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45977.52651354167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45977.52651354167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45977.52651354167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45977.52651354167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45977.52651354167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45977.52651354167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45977.52651354167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45977.52651354167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45977.52651354167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45977.52651354167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45977.52651354167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45977.52651354167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45977.52651354167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45977.52651354167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45977.52651354167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45977.52651354167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45977.52651354167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45977.52651354167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45977.52651354167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45977.52651354167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45977.52651354167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45977.52651354167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45977.52651354167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45977.52651354167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45977.52651354167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45977.52651354167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45977.52651354167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45977.52651354167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45977.52651354167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45977.52651354167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45977.52651354167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45977.52651354167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45977.52651354167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45977.52651354167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45977.52651354167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45977.52651354167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45977.52651354167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45977.52651354167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45977.52651354167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45977.52651354167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45977.52651354167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45977.52651354167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45977.52651354167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45977.52651354167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45977.52651354167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45977.52651354167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45977.52651354167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45977.52651354167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45977.52651354167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45977.52651354167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45977.52651354167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45977.52651354167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45977.52651354167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45977.52651354167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45977.52651354167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45977.52651354167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45977.52651354167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45977.52651354167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45977.52651354167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45977.52651354167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45977.52651354167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45977.52651354167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45977.52651354167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45977.52651354167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45977.52651354167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45977.52651354167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45977.52651354167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45977.52651354167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45977.52651354167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45977.52651354167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45977.52651354167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45977.52651354167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45977.52651354167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45977.52651354167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45977.52651354167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45977.52651354167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45977.52651354167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45977.52651354167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45977.52651354167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45977.52651354167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45977.52651354167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45977.52651354167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45977.52651354167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45977.52651354167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45977.52651354167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45977.52651354167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45977.52651354167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45977.52651354167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45977.52651354167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45977.52651354167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45977.52651354167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45977.52651354167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45977.52651354167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45977.52651354167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45977.52651354167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45977.52651354167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45977.52651354167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45977.52651354167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45977.52651354167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45977.52651354167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45977.52651354167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45977.52651354167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45977.52651354167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45977.52651354167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45977.52651354167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45977.52651354167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45977.52651354167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45977.52651354167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45977.52651354167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45977.52651354167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45977.52651354167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45977.52651354167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45977.52651354167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45977.52651354167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45977.52651354167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45977.52651354167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45977.52651354167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45977.52651354167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45977.52651354167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45977.52651354167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45977.52651354167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45977.52651354167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45977.52651354167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45977.52651354167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45977.52651354167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45977.52651354167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45977.52651354167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45977.52651354167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45977.52651354167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45977.52651354167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45977.52651354167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45977.52651354167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45977.52651354167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45977.52651354167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45977.52651354167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45977.52651354167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45977.52651354167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45977.52651354167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45977.52651354167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45977.52651354167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45977.52651354167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45977.52651354167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45977.52651354167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45977.52651354167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45977.52651354167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45977.52651354167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45977.52651354167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45977.52651354167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45977.52651354167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45977.52651354167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45977.52651354167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45977.52651354167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45977.52651354167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45977.52651354167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45977.52651354167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45977.52651354167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45977.52651354167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45977.52651354167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45977.52651354167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45977.52651354167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45977.52651354167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45977.52651354167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45977.52651354167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45977.52651354167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45977.52651354167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45977.52651354167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45977.52651354167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45977.52651354167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45977.52651354167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45977.52651354167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45977.52651354167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45977.52651354167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45977.52651354167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45977.52651354167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45977.52651354167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45977.52651354167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45977.52651354167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45977.52651354167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45977.52651354167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45977.52651354167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45977.52651354167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45977.52651354167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45977.52651354167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45977.52651354167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45977.52651354167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45977.52651354167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45977.52651354167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45977.52651354167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45977.52651354167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45977.52651354167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45977.52651354167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45977.52651354167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45977.52651354167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45977.52651354167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45977.52651354167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45977.52651354167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45977.52651354167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45977.52651354167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45977.52651354167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45977.52651354167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45977.52651354167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45977.52651354167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45977.52651354167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45977.52651354167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45977.52651354167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45977.52651354167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45977.52651354167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45977.52651354167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45977.52651354167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45977.52651354167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45977.52651354167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45977.52651354167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45977.52651354167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45977.52651354167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45977.52651354167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45977.52651354167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45977.52651354167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45977.52651354167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45977.52651354167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45977.52651354167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45977.52651354167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45977.52651354167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45977.52651354167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45977.52651354167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45977.52651354167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45977.52651354167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45977.52651354167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45977.52651354167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45977.52651354167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45977.52651354167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45977.52651354167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45977.52651354167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45977.52651354167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45977.52651354167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45977.52651354167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45977.52651354167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45977.52651354167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45977.52651354167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45977.52651354167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45977.52651354167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45977.52651354167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45977.52651354167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45977.52651354167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45977.52651354167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45977.52651354167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45977.52651354167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45977.52651354167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45977.52651354167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45977.52651354167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45977.52651354167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45977.52651354167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45977.52651354167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45977.52651354167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45977.52651354167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45977.52651354167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45977.52651354167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45977.52651354167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45977.52651354167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45977.52651354167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45977.52651354167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45977.52651354167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45977.52651354167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45977.52651354167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45977.52651354167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45977.52651354167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45977.52651354167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45977.52651354167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45977.52651354167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45977.52651354167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45977.52651354167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45977.52651354167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45977.52651354167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45977.52651354167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45977.52651354167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45977.52651354167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45977.52651354167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45977.52651354167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45977.52651354167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45977.52651354167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45977.52651354167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45977.52651354167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45977.52651354167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45977.52651354167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45977.52651354167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45977.52651354167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45977.52651354167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45977.52651354167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45977.52651354167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45977.52651354167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45977.52651354167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45977.52651354167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45977.52651354167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45977.52651354167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45977.52651354167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45977.52651354167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45977.52651354167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45977.52651354167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45977.52651354167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45977.52651354167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45977.52651354167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45977.52651354167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45977.52651354167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45977.52651354167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45977.52651354167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45977.52651354167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45977.52651354167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45977.52651354167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45977.52651354167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45977.52651354167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45977.52651354167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45977.52651354167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45977.52651354167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45977.52651354167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45977.52651354167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45977.52651354167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45977.52651354167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45977.52651354167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45977.52651354167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45977.52651354167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45977.52651354167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45977.52651354167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45977.52651354167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45977.52651354167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45977.52651354167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45977.52651354167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45977.52651354167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45977.52651354167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45977.52651354167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45977.52651354167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45977.52651354167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45977.52651354167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45977.52651354167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45977.52651354167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45977.52651354167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45977.52651354167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45977.52651354167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45977.52651354167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45977.52651354167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45977.52651354167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45977.52651354167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45977.52651354167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45977.52651354167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45977.52651354167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45977.52651354167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45977.52651354167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45977.52651354167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45977.52651354167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45977.52651354167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45977.52651354167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45977.52651354167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45977.52651354167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45977.52651354167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45977.52651354167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45977.52651354167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45977.52651354167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45977.52651354167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45977.52651354167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45977.52651354167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45977.52651354167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45977.52651354167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45977.52651354167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45977.52651354167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45977.52651354167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45977.52651354167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45977.52651354167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45977.52651354167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45977.52651354167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45977.52651354167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45977.52651354167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45977.52651354167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45977.52651354167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45977.52651354167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45977.52651354167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45977.52651354167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45977.52651354167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45977.52651354167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45977.52651354167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45977.52651354167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45977.52651354167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45977.52651354167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45977.52651354167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45977.52651354167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45977.52651354167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45977.52651354167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45977.52651354167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45977.52651354167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45977.52651354167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45977.52651354167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45977.52651354167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45977.52651354167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45977.52651354167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45977.52651354167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45977.52651354167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45977.52651354167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45977.52651354167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45977.52651354167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45977.52651354167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45977.52651354167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45977.52651354167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45977.52651354167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45977.52651354167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45977.52651354167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45977.52651354167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45977.52651354167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45977.52651354167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45977.52651354167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45977.52651354167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45977.52651354167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45977.52651354167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45977.52651354167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45977.52651354167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45977.52651354167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45977.52651354167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45977.52651354167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45977.52651354167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45977.52651354167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45977.52651354167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45977.52651354167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45977.52651354167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45977.52651354167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45977.52651354167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45977.52651354167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45977.52651354167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45977.52651354167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45977.52651354167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45977.52651354167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45977.52651354167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45977.52651354167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45977.52651354167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45977.52651354167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45977.52651354167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45977.52651354167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45977.52651354167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45977.52651354167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45977.52651354167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45977.52651354167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45977.52651354167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45977.52651354167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45977.52651354167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45977.52651354167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45977.52651354167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45977.52651354167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45977.52651354167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45977.52651354167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45977.52651354167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45977.52651354167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45977.52651354167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45977.52651354167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45977.52651354167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45977.52651354167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45977.52651354167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45977.52651354167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45977.52651354167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45977.52651354167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45977.52651354167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45977.52651354167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45977.52651354167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45977.52651354167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45977.52651354167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45977.52651354167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45977.52651354167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45977.52651354167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45977.52651354167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45977.52651354167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45977.52651354167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45977.52651354167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45977.52651354167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45977.52651354167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45977.52651354167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45977.52651354167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45977.52651354167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45977.52651354167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45977.52651354167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45977.52651354167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45977.52651354167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45977.52651354167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45977.52651354167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45977.52651354167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45977.52651354167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45977.52651354167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45977.52651354167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45977.52651354167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45977.52651354167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45977.52651354167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45977.52651354167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45977.52651354167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45977.52651354167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45977.52651354167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45977.52651354167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45977.52651354167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45977.52651354167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45977.52651354167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45977.52651354167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45977.52651354167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45977.52651354167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45977.52651354167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45977.52651354167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45977.52651354167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45977.52651354167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45977.52651354167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45977.52651354167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45977.52651354167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45977.52651354167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45977.52651354167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45977.52651354167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45977.52651354167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45977.52651354167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45977.52651354167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45977.52651354167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45977.52651354167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45977.52651354167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45977.52651354167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45977.52651354167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45977.52651354167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45977.52651354167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45977.52651354167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45977.52651354167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45977.52651354167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45977.52651354167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45977.52651354167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45977.52651354167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45977.52651354167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45977.52651354167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45977.52651354167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45977.52651354167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45977.52651354167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45977.52651354167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45977.52651354167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45977.52651354167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45977.52651354167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45977.52651354167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45977.52651354167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45977.52651354167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45977.52651354167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45977.52651354167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45977.52651354167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45977.52651354167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45977.52651354167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45977.52651354167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45977.52651354167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45977.52651354167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45977.52651354167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45977.52651354167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45977.52651354167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45977.52651354167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45977.52651354167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45977.52651354167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45977.52651354167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45977.52651354167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45977.52651354167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45977.52651354167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45977.52651354167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45977.52651354167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45977.52651354167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45977.52651354167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45977.52651354167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45977.52651354167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45977.52651354167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45977.52651354167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45977.52651354167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45977.52651354167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45977.52651354167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45977.52651354167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45977.52651354167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45977.52651354167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45977.52651354167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45977.52651354167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45977.52651354167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45977.52651354167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45977.52651354167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45977.52651354167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45977.52651354167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45977.52651354167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45977.52651354167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45977.52651354167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45977.52651354167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45977.52651354167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45977.52651354167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45977.52651354167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45977.52651354167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45977.52651354167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45977.52651354167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45977.52651354167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45977.52651354167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45977.52651354167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45977.52651354167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45977.52651354167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45977.52651354167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45977.52651354167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45977.52651354167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45977.52651354167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45977.52651354167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45977.52651354167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45977.52651354167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45977.52651354167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45977.52651354167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45977.52651354167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45977.52651354167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45977.52651354167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45977.52651354167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45977.52651354167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45977.52651354167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45977.52651354167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45977.52651354167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45977.52651354167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45977.52651354167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45977.52651354167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45977.52651354167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45977.52651354167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45977.52651354167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45977.52651354167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45977.52651354167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45977.52651354167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45977.52651354167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45977.52651354167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45977.52651354167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45977.52651354167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45977.52651354167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45977.52651354167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45977.52651354167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45977.52651354167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45977.52651354167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45977.52651354167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45977.52651354167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45977.52651354167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45977.52651354167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45977.52651354167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45977.52651354167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45977.52651354167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45977.52651354167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45977.52651354167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45977.52651354167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45977.52651354167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45977.52651354167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45977.52651354167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45977.52651354167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45977.52651354167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45977.52651354167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45977.52651354167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45977.52651354167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45977.52651354167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45977.52651354167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45977.52651354167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45977.52651354167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45977.52651354167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45977.52651354167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45977.52651354167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45977.52651354167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45977.52651354167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45977.52651354167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45977.52651354167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45977.52651354167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45977.52651354167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45977.52651354167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45977.52651354167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45977.52651354167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45977.52651354167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45977.52651354167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45977.52651354167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45977.52651354167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45977.52651354167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45977.52651354167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45977.52651354167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45977.52651354167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45977.52651354167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45977.52651354167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45977.52651354167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45977.52651354167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45977.52651354167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45977.52651354167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45977.52651354167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45977.52651354167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45977.52651354167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45977.52651354167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45977.52651354167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45977.52651354167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45977.52651354167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45977.52651354167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45977.52651354167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45977.52651354167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45977.52651354167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45977.52651354167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45977.52651354167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45977.52651354167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45977.52651354167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45977.52651354167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45977.52651354167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45977.52651354167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45977.52651354167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45977.52651354167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45977.52651354167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45977.52651354167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45977.52651354167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45977.52651354167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45977.52651354167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45977.52651354167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45977.52651354167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45977.52651354167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45977.52651354167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45977.52651354167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45977.52651354167</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39126</v>
      </c>
      <c r="B2" s="92" t="str">
        <f>IFERROR(VLOOKUP(D2,DB!A:K,11,0),"")</f>
        <v>R4</v>
      </c>
      <c r="C2" s="94">
        <v>1</v>
      </c>
      <c r="D2" s="92" t="s">
        <v>35092</v>
      </c>
      <c r="E2" s="95" t="s">
        <v>39021</v>
      </c>
      <c r="F2" s="96">
        <v>45703.480717592596</v>
      </c>
      <c r="G2" s="97">
        <f t="shared" ref="G2" ca="1" si="0">IFERROR(NOW()-F2,"")</f>
        <v>274.04579594907409</v>
      </c>
      <c r="H2" s="96">
        <v>45703.474768518521</v>
      </c>
      <c r="I2" s="96" t="str">
        <f>IFERROR(VLOOKUP(D2,DB!A:F,6,0),"")</f>
        <v>SCECO</v>
      </c>
      <c r="J2" s="96" t="str">
        <f>IFERROR(VLOOKUP(D2,DB!A:G,7,0),"")</f>
        <v>Dead</v>
      </c>
      <c r="K2" s="98" t="s">
        <v>39127</v>
      </c>
      <c r="L2" s="92" t="str">
        <f>IFERROR(VLOOKUP(D2,DB!A:I,9,0),"")</f>
        <v>Latis</v>
      </c>
    </row>
    <row r="3" spans="1:16" ht="15" customHeight="1">
      <c r="A3" s="128" t="s">
        <v>39128</v>
      </c>
      <c r="B3" s="128" t="str">
        <f>IFERROR(VLOOKUP(D3,DB!A:K,11,0),"")</f>
        <v>R4</v>
      </c>
      <c r="C3" s="94">
        <v>1</v>
      </c>
      <c r="D3" s="92" t="s">
        <v>34208</v>
      </c>
      <c r="E3" s="95" t="s">
        <v>39024</v>
      </c>
      <c r="F3" s="96"/>
      <c r="G3" s="97">
        <f ca="1">IFERROR(NOW()-F3,"")</f>
        <v>45977.52651354167</v>
      </c>
      <c r="H3" s="96">
        <v>45977.482881944445</v>
      </c>
      <c r="I3" s="128" t="str">
        <f>IFERROR(VLOOKUP(D3,DB!A:F,6,0),"")</f>
        <v>SCECO</v>
      </c>
      <c r="J3" s="128" t="str">
        <f>IFERROR(VLOOKUP(D3,DB!A:G,7,0),"")</f>
        <v>Good</v>
      </c>
      <c r="K3" s="98" t="s">
        <v>39125</v>
      </c>
      <c r="L3" s="92" t="str">
        <f>IFERROR(VLOOKUP(D3,DB!A:I,9,0),"")</f>
        <v>Latis</v>
      </c>
    </row>
    <row r="4" spans="1:16" ht="15" customHeight="1">
      <c r="A4" s="128" t="s">
        <v>39128</v>
      </c>
      <c r="B4" s="128" t="str">
        <f>IFERROR(VLOOKUP(D4,DB!A:K,11,0),"")</f>
        <v>R4</v>
      </c>
      <c r="C4" s="94">
        <v>1</v>
      </c>
      <c r="D4" s="92" t="s">
        <v>29510</v>
      </c>
      <c r="E4" s="95" t="s">
        <v>39021</v>
      </c>
      <c r="F4" s="96"/>
      <c r="G4" s="97">
        <f ca="1">IFERROR(NOW()-F4,"")</f>
        <v>45977.52651354167</v>
      </c>
      <c r="H4" s="96">
        <v>45977.482881944445</v>
      </c>
      <c r="I4" s="128" t="str">
        <f>IFERROR(VLOOKUP(D4,DB!A:F,6,0),"")</f>
        <v>SCECO</v>
      </c>
      <c r="J4" s="128" t="str">
        <f>IFERROR(VLOOKUP(D4,DB!A:G,7,0),"")</f>
        <v>Dead</v>
      </c>
      <c r="K4" s="98" t="s">
        <v>39125</v>
      </c>
      <c r="L4" s="92" t="str">
        <f>IFERROR(VLOOKUP(D4,DB!A:I,9,0),"")</f>
        <v>Latis</v>
      </c>
    </row>
    <row r="5" spans="1:16" ht="15" customHeight="1">
      <c r="A5" s="128"/>
      <c r="B5" s="128" t="str">
        <f>IFERROR(VLOOKUP(D5,DB!A:K,11,0),"")</f>
        <v/>
      </c>
      <c r="C5" s="94"/>
      <c r="D5" s="92"/>
      <c r="E5" s="95"/>
      <c r="F5" s="96"/>
      <c r="G5" s="97">
        <f ca="1">IFERROR(NOW()-F5,"")</f>
        <v>45977.52651354167</v>
      </c>
      <c r="H5" s="96"/>
      <c r="I5" s="128"/>
      <c r="J5" s="128" t="str">
        <f>IFERROR(VLOOKUP(D5,DB!A:G,7,0),"")</f>
        <v/>
      </c>
      <c r="K5" s="98"/>
      <c r="L5" s="92" t="str">
        <f>IFERROR(VLOOKUP(D5,DB!A:I,9,0),"")</f>
        <v/>
      </c>
    </row>
    <row r="6" spans="1:16" ht="15" customHeight="1">
      <c r="A6" s="128"/>
      <c r="B6" s="128" t="str">
        <f>IFERROR(VLOOKUP(D6,DB!A:K,11,0),"")</f>
        <v/>
      </c>
      <c r="C6" s="94"/>
      <c r="D6" s="92"/>
      <c r="E6" s="95"/>
      <c r="F6" s="96"/>
      <c r="G6" s="97">
        <f ca="1">IFERROR(NOW()-F6,"")</f>
        <v>45977.52651354167</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45977.52651354167</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45977.52651354167</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45977.52651354167</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45977.52651354167</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45977.52651354167</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45977.52651354167</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45977.52651354167</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45977.52651354167</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45977.52651354167</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45977.52651354167</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45977.52651354167</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45977.52651354167</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45977.52651354167</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45977.52651354167</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45977.52651354167</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45977.52651354167</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45977.52651354167</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45977.52651354167</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45977.52651354167</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45977.52651354167</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45977.52651354167</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45977.52651354167</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45977.52651354167</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45977.52651354167</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45977.52651354167</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45977.52651354167</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45977.52651354167</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45977.52651354167</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45977.52651354167</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45977.52651354167</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45977.52651354167</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45977.52651354167</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45977.52651354167</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45977.52651354167</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45977.52651354167</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45977.52651354167</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45977.52651354167</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45977.52651354167</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45977.52651354167</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45977.52651354167</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45977.52651354167</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45977.52651354167</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45977.52651354167</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45977.52651354167</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45977.52651354167</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45977.52651354167</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45977.52651354167</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45977.52651354167</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45977.52651354167</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45977.52651354167</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45977.52651354167</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45977.52651354167</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45977.52651354167</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45977.52651354167</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45977.52651354167</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45977.52651354167</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45977.52651354167</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45977.52651354167</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45977.52651354167</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45977.52651354167</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45977.52651354167</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45977.52651354167</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45977.52651354167</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45977.52651354167</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45977.52651354167</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45977.52651354167</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45977.52651354167</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45977.52651354167</v>
      </c>
      <c r="H74" s="96"/>
      <c r="I74" s="128" t="str">
        <f>IFERROR(VLOOKUP(D74,DB!A:F,6,0),"")</f>
        <v/>
      </c>
      <c r="J74" s="128" t="str">
        <f>IFERROR(VLOOKUP(D74,DB!A:G,7,0),"")</f>
        <v/>
      </c>
      <c r="K74" s="98"/>
      <c r="L74" s="92" t="str">
        <f>IFERROR(VLOOKUP(D74,DB!A:I,9,0),"")</f>
        <v/>
      </c>
    </row>
    <row r="75" spans="1:12" ht="15" customHeight="1">
      <c r="A75" s="128"/>
      <c r="B75" s="128" t="str">
        <f>IFERROR(VLOOKUP(D75,DB!A:K,11,0),"")</f>
        <v/>
      </c>
      <c r="C75" s="94"/>
      <c r="D75" s="92"/>
      <c r="E75" s="95"/>
      <c r="F75" s="96"/>
      <c r="G75" s="97">
        <f ca="1">IFERROR(NOW()-F75,"")</f>
        <v>45977.52651354167</v>
      </c>
      <c r="H75" s="96"/>
      <c r="I75" s="128" t="str">
        <f>IFERROR(VLOOKUP(D75,DB!A:F,6,0),"")</f>
        <v/>
      </c>
      <c r="J75" s="128"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E7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39129</v>
      </c>
      <c r="B2" s="37" t="str">
        <f>IFERROR(VLOOKUP(D2,DB!A:K,11,0),"")</f>
        <v>R5</v>
      </c>
      <c r="C2" s="37">
        <v>3</v>
      </c>
      <c r="D2" s="107" t="s">
        <v>36011</v>
      </c>
      <c r="E2" s="37" t="s">
        <v>39021</v>
      </c>
      <c r="F2" s="38">
        <v>45891.832060185188</v>
      </c>
      <c r="G2" s="116">
        <f ca="1">IFERROR(NOW()-F2,"")</f>
        <v>85.694453356481972</v>
      </c>
      <c r="H2" s="38">
        <v>45891.790393518517</v>
      </c>
      <c r="I2" s="37" t="str">
        <f>IFERROR(VLOOKUP(D2,DB!A:F,6,0),"")</f>
        <v>Generator-SG</v>
      </c>
      <c r="J2" s="37" t="str">
        <f>IFERROR(VLOOKUP(D2,DB!A:G,7,0),"")</f>
        <v>Vandalized</v>
      </c>
      <c r="K2" s="37" t="s">
        <v>39130</v>
      </c>
      <c r="L2" s="37" t="str">
        <f>IFERROR(VLOOKUP(D2,DB!A:I,9,0),"")</f>
        <v>Latis</v>
      </c>
      <c r="M2" s="106"/>
    </row>
    <row r="3" spans="1:13" ht="30">
      <c r="A3" s="37" t="s">
        <v>39131</v>
      </c>
      <c r="B3" s="37" t="str">
        <f>IFERROR(VLOOKUP(D3,DB!A:K,11,0),"")</f>
        <v>R5</v>
      </c>
      <c r="C3" s="37">
        <v>1</v>
      </c>
      <c r="D3" s="37" t="s">
        <v>33268</v>
      </c>
      <c r="E3" s="37" t="s">
        <v>39024</v>
      </c>
      <c r="F3" s="38">
        <v>45926.188877314817</v>
      </c>
      <c r="G3" s="116">
        <f t="shared" ref="G3" ca="1" si="0">IFERROR(NOW()-F3,"")</f>
        <v>51.337636226853647</v>
      </c>
      <c r="H3" s="38">
        <v>45926.158159722225</v>
      </c>
      <c r="I3" s="37" t="str">
        <f>IFERROR(VLOOKUP(D3,DB!A:F,6,0),"")</f>
        <v>SCECO</v>
      </c>
      <c r="J3" s="37" t="str">
        <f>IFERROR(VLOOKUP(D3,DB!A:G,7,0),"")</f>
        <v>Good</v>
      </c>
      <c r="K3" s="37" t="s">
        <v>39132</v>
      </c>
      <c r="L3" s="37" t="str">
        <f>IFERROR(VLOOKUP(D3,DB!A:I,9,0),"")</f>
        <v>Latis</v>
      </c>
      <c r="M3" s="106"/>
    </row>
    <row r="4" spans="1:13" ht="48" customHeight="1">
      <c r="A4" s="117" t="s">
        <v>39133</v>
      </c>
      <c r="B4" s="117" t="str">
        <f>IFERROR(VLOOKUP(D4,DB!A:K,11,0),"")</f>
        <v>R5</v>
      </c>
      <c r="C4" s="117">
        <v>1</v>
      </c>
      <c r="D4" s="117" t="s">
        <v>34758</v>
      </c>
      <c r="E4" s="117" t="s">
        <v>39024</v>
      </c>
      <c r="F4" s="118">
        <v>45948.661111111112</v>
      </c>
      <c r="G4" s="119">
        <f t="shared" ref="G4" ca="1" si="1">IFERROR(NOW()-F4,"")</f>
        <v>28.865402430557879</v>
      </c>
      <c r="H4" s="118">
        <v>45948.661111111112</v>
      </c>
      <c r="I4" s="117" t="str">
        <f>IFERROR(VLOOKUP(D4,DB!A:F,6,0),"")</f>
        <v>SCECO</v>
      </c>
      <c r="J4" s="117" t="str">
        <f>IFERROR(VLOOKUP(D4,DB!A:G,7,0),"")</f>
        <v>Dead</v>
      </c>
      <c r="K4" s="117" t="s">
        <v>39134</v>
      </c>
      <c r="L4" s="117" t="str">
        <f>IFERROR(VLOOKUP(D4,DB!A:I,9,0),"")</f>
        <v>Latis</v>
      </c>
    </row>
    <row r="5" spans="1:13" ht="30.75">
      <c r="A5" s="117" t="s">
        <v>39135</v>
      </c>
      <c r="B5" s="117" t="s">
        <v>5443</v>
      </c>
      <c r="C5" s="117">
        <v>1</v>
      </c>
      <c r="D5" s="117" t="s">
        <v>32330</v>
      </c>
      <c r="E5" s="117" t="s">
        <v>39021</v>
      </c>
      <c r="F5" s="118">
        <v>45968.848599537036</v>
      </c>
      <c r="G5" s="119">
        <f t="shared" ref="G5:G23" ca="1" si="2">IFERROR(NOW()-F5,"")</f>
        <v>8.6779140046346583</v>
      </c>
      <c r="H5" s="118">
        <v>45968.827465277776</v>
      </c>
      <c r="I5" s="117" t="s">
        <v>22</v>
      </c>
      <c r="J5" s="117" t="s">
        <v>65</v>
      </c>
      <c r="K5" s="117" t="s">
        <v>39136</v>
      </c>
      <c r="L5" s="117" t="s">
        <v>8145</v>
      </c>
    </row>
    <row r="6" spans="1:13">
      <c r="A6" s="117" t="s">
        <v>39137</v>
      </c>
      <c r="B6" s="117" t="str">
        <f>IFERROR(VLOOKUP(D6,DB!A:K,11,0),"")</f>
        <v>R5</v>
      </c>
      <c r="C6" s="117">
        <v>1</v>
      </c>
      <c r="D6" s="117" t="s">
        <v>33371</v>
      </c>
      <c r="E6" s="117" t="s">
        <v>39021</v>
      </c>
      <c r="F6" s="151">
        <v>45977.514803240738</v>
      </c>
      <c r="G6" s="119">
        <f t="shared" ca="1" si="2"/>
        <v>1.1710300932463724E-2</v>
      </c>
      <c r="H6" s="151">
        <v>45977.468807870369</v>
      </c>
      <c r="I6" s="117" t="str">
        <f>IFERROR(VLOOKUP(D6,DB!A:F,6,0),"")</f>
        <v>SCECO</v>
      </c>
      <c r="J6" s="117" t="str">
        <f>IFERROR(VLOOKUP(D6,DB!A:G,7,0),"")</f>
        <v>Weak</v>
      </c>
      <c r="K6" s="117" t="s">
        <v>39138</v>
      </c>
      <c r="L6" s="117" t="str">
        <f>IFERROR(VLOOKUP(D6,DB!A:I,9,0),"")</f>
        <v>Latis</v>
      </c>
    </row>
    <row r="7" spans="1:13">
      <c r="A7" s="117"/>
      <c r="B7" s="117" t="str">
        <f>IFERROR(VLOOKUP(D7,DB!A:K,11,0),"")</f>
        <v/>
      </c>
      <c r="C7" s="117"/>
      <c r="D7" s="117"/>
      <c r="E7" s="117"/>
      <c r="F7" s="117"/>
      <c r="G7" s="119">
        <f t="shared" ca="1" si="2"/>
        <v>45977.52651354167</v>
      </c>
      <c r="H7" s="117"/>
      <c r="I7" s="117" t="str">
        <f>IFERROR(VLOOKUP(D7,DB!A:F,6,0),"")</f>
        <v/>
      </c>
      <c r="J7" s="117" t="str">
        <f>IFERROR(VLOOKUP(D7,DB!A:G,7,0),"")</f>
        <v/>
      </c>
      <c r="K7" s="117"/>
      <c r="L7" s="117" t="str">
        <f>IFERROR(VLOOKUP(D7,DB!A:I,9,0),"")</f>
        <v/>
      </c>
    </row>
    <row r="8" spans="1:13" ht="15.75">
      <c r="A8" s="117"/>
      <c r="B8" s="117" t="str">
        <f>IFERROR(VLOOKUP(D8,DB!A:K,11,0),"")</f>
        <v/>
      </c>
      <c r="C8" s="117"/>
      <c r="D8" s="153"/>
      <c r="E8" s="117"/>
      <c r="F8" s="117"/>
      <c r="G8" s="119">
        <f t="shared" ca="1" si="2"/>
        <v>45977.52651354167</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45977.52651354167</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45977.52651354167</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45977.52651354167</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45977.52651354167</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45977.52651354167</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45977.52651354167</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45977.52651354167</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45977.52651354167</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45977.52651354167</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45977.52651354167</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45977.52651354167</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45977.52651354167</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45977.52651354167</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45977.52651354167</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45977.52651354167</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45977.52651354167</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45977.52651354167</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45977.52651354167</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45977.52651354167</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45977.52651354167</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45977.52651354167</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45977.52651354167</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45977.52651354167</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45977.52651354167</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45977.52651354167</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45977.52651354167</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45977.52651354167</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45977.52651354167</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45977.52651354167</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45977.52651354167</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45977.52651354167</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45977.52651354167</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45977.52651354167</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45977.52651354167</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45977.52651354167</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45977.52651354167</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45977.52651354167</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45977.52651354167</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45977.52651354167</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45977.52651354167</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45977.52651354167</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45977.52651354167</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45977.52651354167</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45977.52651354167</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45977.52651354167</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45977.52651354167</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45977.52651354167</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45977.52651354167</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45977.52651354167</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45977.52651354167</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45977.52651354167</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45977.52651354167</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45977.52651354167</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45977.52651354167</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45977.52651354167</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45977.52651354167</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45977.52651354167</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45977.52651354167</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45977.52651354167</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45977.52651354167</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45977.52651354167</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45977.52651354167</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45977.52651354167</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45977.52651354167</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45977.52651354167</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45977.52651354167</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45977.52651354167</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45977.52651354167</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45977.52651354167</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45977.52651354167</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45977.52651354167</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45977.52651354167</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45977.52651354167</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45977.52651354167</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45977.52651354167</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45977.52651354167</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45977.52651354167</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45977.52651354167</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45977.52651354167</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45977.52651354167</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45977.52651354167</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45977.52651354167</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45977.52651354167</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45977.52651354167</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45977.52651354167</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45977.52651354167</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45977.52651354167</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45977.52651354167</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45977.52651354167</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45977.52651354167</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45977.52651354167</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45977.52651354167</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45977.52651354167</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45977.52651354167</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45977.52651354167</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45977.52651354167</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45977.52651354167</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45977.52651354167</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45977.52651354167</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45977.52651354167</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45977.52651354167</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45977.52651354167</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45977.52651354167</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45977.52651354167</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45977.52651354167</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45977.52651354167</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45977.52651354167</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45977.52651354167</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45977.52651354167</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45977.52651354167</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45977.52651354167</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45977.52651354167</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45977.52651354167</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45977.52651354167</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45977.52651354167</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45977.52651354167</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45977.52651354167</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45977.52651354167</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45977.52651354167</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45977.52651354167</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45977.52651354167</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45977.52651354167</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45977.52651354167</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45977.52651354167</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45977.52651354167</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45977.52651354167</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45977.52651354167</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45977.52651354167</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45977.52651354167</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45977.52651354167</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45977.52651354167</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45977.52651354167</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45977.52651354167</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45977.52651354167</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45977.52651354167</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45977.52651354167</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45977.52651354167</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45977.52651354167</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45977.52651354167</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45977.52651354167</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45977.52651354167</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45977.52651354167</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45977.52651354167</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45977.52651354167</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45977.52651354167</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45977.52651354167</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45977.52651354167</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45977.52651354167</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45977.52651354167</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45977.52651354167</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45977.52651354167</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45977.52651354167</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45977.52651354167</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45977.52651354167</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45977.52651354167</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45977.52651354167</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45977.52651354167</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45977.52651354167</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45977.52651354167</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45977.52651354167</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45977.52651354167</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45977.52651354167</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39028</v>
      </c>
      <c r="B2" s="134" t="str">
        <f>IFERROR(VLOOKUP(D2,DB!A:K,11,0),"")</f>
        <v>R6</v>
      </c>
      <c r="C2" s="135">
        <v>3</v>
      </c>
      <c r="D2" s="155" t="s">
        <v>38687</v>
      </c>
      <c r="E2" s="117" t="s">
        <v>39021</v>
      </c>
      <c r="F2" s="154"/>
      <c r="G2" s="75">
        <f ca="1">IFERROR(NOW()-F2,"-")</f>
        <v>45977.52651354167</v>
      </c>
      <c r="H2" s="136">
        <v>45977.436620370368</v>
      </c>
      <c r="I2" s="134" t="str">
        <f>IFERROR(VLOOKUP(D2,DB!A:F,6,0),"")</f>
        <v>SCECO</v>
      </c>
      <c r="J2" s="134" t="str">
        <f>IFERROR(VLOOKUP(D2,DB!A:G,7,0),"")</f>
        <v>No BB Shifted</v>
      </c>
      <c r="K2" s="137" t="s">
        <v>39139</v>
      </c>
      <c r="L2" s="138" t="str">
        <f>IFERROR(VLOOKUP(D2,DB!A:I,9,0),"")</f>
        <v>Latis</v>
      </c>
    </row>
    <row r="3" spans="1:16382" ht="31.5" customHeight="1">
      <c r="A3" s="133"/>
      <c r="B3" s="134" t="str">
        <f>IFERROR(VLOOKUP(D3,DB!A:K,11,0),"")</f>
        <v/>
      </c>
      <c r="C3" s="135"/>
      <c r="D3" s="134"/>
      <c r="E3" s="117"/>
      <c r="F3" s="136"/>
      <c r="G3" s="105">
        <f t="shared" ref="G3:G7" ca="1" si="0">IFERROR(NOW()-F3,"-")</f>
        <v>45977.52651354167</v>
      </c>
      <c r="H3" s="136"/>
      <c r="I3" s="134" t="str">
        <f>IFERROR(VLOOKUP(D3,DB!A:F,6,0),"")</f>
        <v/>
      </c>
      <c r="J3" s="134" t="str">
        <f>IFERROR(VLOOKUP(D3,DB!A:G,7,0),"")</f>
        <v/>
      </c>
      <c r="K3" s="137"/>
      <c r="L3" s="138" t="str">
        <f>IFERROR(VLOOKUP(D3,DB!A:I,9,0),"")</f>
        <v/>
      </c>
    </row>
    <row r="4" spans="1:16382" ht="31.5" customHeight="1">
      <c r="A4" s="133"/>
      <c r="B4" s="134" t="str">
        <f>IFERROR(VLOOKUP(D4,DB!A:K,11,0),"")</f>
        <v/>
      </c>
      <c r="C4" s="135"/>
      <c r="D4" s="134"/>
      <c r="E4" s="117"/>
      <c r="F4" s="136"/>
      <c r="G4" s="105">
        <f t="shared" ca="1" si="0"/>
        <v>45977.52651354167</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45977.52651354167</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45977.52651354167</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45977.52651354167</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ref="G8:G71" ca="1" si="1">IFERROR(NOW()-F8,"-")</f>
        <v>45977.52651354167</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1"/>
        <v>45977.52651354167</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ca="1" si="1"/>
        <v>45977.52651354167</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45977.52651354167</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45977.52651354167</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45977.52651354167</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45977.52651354167</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45977.52651354167</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45977.52651354167</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45977.52651354167</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45977.52651354167</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45977.52651354167</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45977.52651354167</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45977.52651354167</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45977.52651354167</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45977.52651354167</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45977.52651354167</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45977.52651354167</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45977.52651354167</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45977.52651354167</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45977.52651354167</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45977.52651354167</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45977.52651354167</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45977.52651354167</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45977.52651354167</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45977.52651354167</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45977.52651354167</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45977.52651354167</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45977.52651354167</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45977.52651354167</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45977.52651354167</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45977.52651354167</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45977.52651354167</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45977.52651354167</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45977.52651354167</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45977.52651354167</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45977.52651354167</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45977.52651354167</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45977.52651354167</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45977.52651354167</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45977.52651354167</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45977.52651354167</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45977.52651354167</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45977.52651354167</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45977.52651354167</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45977.52651354167</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45977.52651354167</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45977.52651354167</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45977.52651354167</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45977.52651354167</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45977.52651354167</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45977.52651354167</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45977.52651354167</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45977.52651354167</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45977.52651354167</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45977.52651354167</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45977.52651354167</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45977.52651354167</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45977.52651354167</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45977.52651354167</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45977.52651354167</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45977.52651354167</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45977.52651354167</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45977.52651354167</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ref="G72:G105" ca="1" si="2">IFERROR(NOW()-F72,"-")</f>
        <v>45977.52651354167</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2"/>
        <v>45977.52651354167</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ca="1" si="2"/>
        <v>45977.52651354167</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45977.52651354167</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45977.52651354167</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45977.52651354167</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45977.52651354167</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45977.52651354167</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45977.52651354167</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45977.52651354167</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45977.52651354167</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45977.52651354167</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45977.52651354167</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45977.52651354167</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45977.52651354167</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45977.52651354167</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45977.52651354167</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45977.52651354167</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45977.52651354167</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45977.52651354167</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45977.52651354167</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45977.52651354167</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45977.52651354167</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45977.52651354167</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45977.52651354167</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45977.52651354167</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45977.52651354167</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45977.52651354167</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45977.52651354167</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45977.52651354167</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45977.52651354167</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45977.52651354167</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45977.52651354167</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45977.52651354167</v>
      </c>
      <c r="H105" s="136"/>
      <c r="I105" s="134" t="str">
        <f>IFERROR(VLOOKUP(D105,DB!A:F,6,0),"")</f>
        <v/>
      </c>
      <c r="J105" s="134" t="str">
        <f>IFERROR(VLOOKUP(D105,DB!A:G,7,0),"")</f>
        <v/>
      </c>
      <c r="K105" s="137"/>
      <c r="L105" s="138"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2025-11-16T09:38:24Z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