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93" documentId="13_ncr:1_{F6CB121F-512D-4AA6-A0C1-0FB36C537598}" xr6:coauthVersionLast="47" xr6:coauthVersionMax="47" xr10:uidLastSave="{C31B3747-B505-474E-AA89-290488076561}"/>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<sst xmlns="http://schemas.openxmlformats.org/spreadsheetml/2006/main" count="179033" uniqueCount="39110">
  <si>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</si>
  <si>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</si>
  <si>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</si>
  <si>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</si>
  <si>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</si>
  <si>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</si>
  <si>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</si>
  <si>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</si>
  <si>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</si>
  <si>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</si>
  <si>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</si>
  <si>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</si>
  <si>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</si>
  <si>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</si>
  <si>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</si>
  <si>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</si>
  <si>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</si>
  <si>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</si>
  <si>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</si>
  <si>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</si>
  <si>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</si>
  <si>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</si>
  <si>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</si>
  <si>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</si>
  <si>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</si>
  <si>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</si>
  <si>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</si>
  <si>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</si>
  <si>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</si>
  <si>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</si>
  <si>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</si>
  <si>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</si>
  <si>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</si>
  <si>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</si>
  <si>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</si>
  <si>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</si>
  <si>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</si>
  <si>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</si>
  <si>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</si>
  <si>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</si>
  <si>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</si>
  <si>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</si>
  <si>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</si>
  <si>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</si>
  <si>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</si>
  <si>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</si>
  <si>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</si>
  <si>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</si>
  <si>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</si>
  <si>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</si>
  <si>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</si>
  <si>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</si>
  <si>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</si>
  <si>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</si>
  <si>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</si>
  <si>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</si>
  <si>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</si>
  <si>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</si>
  <si>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</si>
  <si>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</si>
  <si>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</si>
  <si>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</si>
  <si>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</si>
  <si>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</si>
  <si>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</si>
  <si>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</si>
  <si>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</si>
  <si>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</si>
  <si>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</si>
  <si>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</si>
  <si>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</si>
  <si>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</si>
  <si>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</si>
  <si>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</si>
  <si>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</si>
  <si>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</si>
  <si>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</si>
  <si>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</si>
  <si>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</si>
  <si>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</si>
  <si>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</si>
  <si>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</si>
  <si>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</si>
  <si>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</si>
  <si>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</si>
  <si>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</si>
  <si>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</si>
  <si>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</si>
  <si>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</si>
  <si>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</si>
  <si>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</si>
  <si>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</si>
  <si>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</si>
  <si>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</si>
  <si>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</si>
  <si>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</si>
  <si>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</si>
  <si>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</si>
  <si>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</si>
  <si>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</si>
  <si>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</si>
  <si>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</si>
  <si>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</si>
  <si>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</si>
  <si>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</si>
  <si>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</si>
  <si>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</si>
  <si>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</si>
  <si>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</si>
  <si>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</si>
  <si>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</si>
  <si>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</si>
  <si>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</si>
  <si>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</si>
  <si>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</si>
  <si>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</si>
  <si>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</si>
  <si>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</si>
  <si>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</si>
  <si>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</si>
  <si>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</si>
  <si>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</si>
  <si>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</si>
  <si>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</si>
  <si>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</si>
  <si>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</si>
  <si>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</si>
  <si>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</si>
  <si>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</si>
  <si>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</si>
  <si>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</si>
  <si>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</si>
  <si>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</si>
  <si>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</si>
  <si>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</si>
  <si>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</si>
  <si>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</si>
  <si>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</si>
  <si>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</si>
  <si>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</si>
  <si>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</si>
  <si>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</si>
  <si>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</si>
  <si>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</si>
  <si>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</si>
  <si>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</si>
  <si>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</si>
  <si>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</si>
  <si>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</si>
  <si>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</si>
  <si>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</si>
  <si>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</si>
  <si>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</si>
  <si>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</si>
  <si>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</si>
  <si>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</si>
  <si>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</si>
  <si>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</si>
  <si>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</si>
  <si>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</si>
  <si>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</si>
  <si>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</si>
  <si>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</si>
  <si>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</si>
  <si>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</si>
  <si>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</si>
  <si>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</si>
  <si>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</si>
  <si>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</si>
  <si>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</si>
  <si>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</si>
  <si>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</si>
  <si>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</si>
  <si>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</si>
  <si>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</si>
  <si>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</si>
  <si>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</si>
  <si>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</si>
  <si>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</si>
  <si>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</si>
  <si>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</si>
  <si>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</si>
  <si>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</si>
  <si>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</si>
  <si>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</si>
  <si>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</si>
  <si>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</si>
  <si>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</si>
  <si>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</si>
  <si>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</si>
  <si>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</si>
  <si>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</si>
  <si>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</si>
  <si>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</si>
  <si>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</si>
  <si>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</si>
  <si>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</si>
  <si>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</si>
  <si>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</si>
  <si>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</si>
  <si>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</si>
  <si>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</si>
  <si>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</si>
  <si>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</si>
  <si>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</si>
  <si>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</si>
  <si>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</si>
  <si>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</si>
  <si>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</si>
  <si>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</si>
  <si>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</si>
  <si>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</si>
  <si>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</si>
  <si>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</si>
  <si>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</si>
  <si>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</si>
  <si>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</si>
  <si>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</si>
  <si>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</si>
  <si>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</si>
  <si>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</si>
  <si>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</si>
  <si>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</si>
  <si>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</si>
  <si>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</si>
  <si>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</si>
  <si>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</si>
  <si>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</si>
  <si>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</si>
  <si>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</si>
  <si>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</si>
  <si>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</si>
  <si>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</si>
  <si>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</si>
  <si>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</si>
  <si>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</si>
  <si>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</si>
  <si>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</si>
  <si>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</si>
  <si>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</si>
  <si>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</si>
  <si>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</si>
  <si>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</si>
  <si>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</si>
  <si>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</si>
  <si>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</si>
  <si>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</si>
  <si>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</si>
  <si>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</si>
  <si>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</si>
  <si>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</si>
  <si>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</si>
  <si>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</si>
  <si>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</si>
  <si>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</si>
  <si>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</si>
  <si>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</si>
  <si>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</si>
  <si>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</si>
  <si>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</si>
  <si>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</si>
  <si>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</si>
  <si>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</si>
  <si>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</si>
  <si>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</si>
  <si>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</si>
  <si>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</si>
  <si>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</si>
  <si>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</si>
  <si>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</si>
  <si>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</si>
  <si>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</si>
  <si>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</si>
  <si>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</si>
  <si>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</si>
  <si>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</si>
  <si>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</si>
  <si>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</si>
  <si>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</si>
  <si>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</si>
  <si>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</si>
  <si>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</si>
  <si>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</si>
  <si>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</si>
  <si>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</si>
  <si>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</si>
  <si>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</si>
  <si>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</si>
  <si>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</si>
  <si>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</si>
  <si>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</si>
  <si>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</si>
  <si>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</si>
  <si>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</si>
  <si>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</si>
  <si>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</si>
  <si>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</si>
  <si>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</si>
  <si>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</si>
  <si>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</si>
  <si>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</si>
  <si>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</si>
  <si>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</si>
  <si>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</si>
  <si>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</si>
  <si>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</si>
  <si>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</si>
  <si>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</si>
  <si>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</si>
  <si>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</si>
  <si>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</si>
  <si>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</si>
  <si>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</si>
  <si>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</si>
  <si>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</si>
  <si>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</si>
  <si>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</si>
  <si>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</si>
  <si>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</si>
  <si>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</si>
  <si>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</si>
  <si>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</si>
  <si>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</si>
  <si>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</si>
  <si>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</si>
  <si>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</si>
  <si>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</si>
  <si>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</si>
  <si>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</si>
  <si>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</si>
  <si>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</si>
  <si>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</si>
  <si>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</si>
  <si>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</si>
  <si>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</si>
  <si>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</si>
  <si>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</si>
  <si>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</si>
  <si>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</si>
  <si>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</si>
  <si>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</si>
  <si>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</si>
  <si>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</si>
  <si>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</si>
  <si>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</si>
  <si>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</si>
  <si>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</si>
  <si>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</si>
  <si>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</si>
  <si>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</si>
  <si>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</si>
  <si>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</si>
  <si>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</si>
  <si>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</si>
  <si>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</si>
  <si>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</si>
  <si>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</si>
  <si>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</si>
  <si>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</si>
  <si>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</si>
  <si>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</si>
  <si>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</si>
  <si>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</si>
  <si>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</si>
  <si>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</si>
  <si>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</si>
  <si>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</si>
  <si>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</si>
  <si>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</si>
  <si>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</si>
  <si>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</si>
  <si>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</si>
  <si>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</si>
  <si>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</si>
  <si>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</si>
  <si>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</si>
  <si>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</si>
  <si>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</si>
  <si>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</si>
  <si>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</si>
  <si>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</si>
  <si>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</si>
  <si>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</si>
  <si>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</si>
  <si>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</si>
  <si>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</si>
  <si>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</si>
  <si>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</si>
  <si>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</si>
  <si>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</si>
  <si>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</si>
  <si>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</si>
  <si>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</si>
  <si>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</si>
  <si>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</si>
  <si>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</si>
  <si>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</si>
  <si>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</si>
  <si>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</si>
  <si>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</si>
  <si>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</si>
  <si>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</si>
  <si>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</si>
  <si>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</si>
  <si>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</si>
  <si>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</si>
  <si>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</si>
  <si>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</si>
  <si>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</si>
  <si>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</si>
  <si>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</si>
  <si>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</si>
  <si>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</si>
  <si>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</si>
  <si>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</si>
  <si>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</si>
  <si>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</si>
  <si>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</si>
  <si>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</si>
  <si>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</si>
  <si>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</si>
  <si>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</si>
  <si>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</si>
  <si>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</si>
  <si>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</si>
  <si>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</si>
  <si>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</si>
  <si>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</si>
  <si>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</si>
  <si>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</si>
  <si>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</si>
  <si>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</si>
  <si>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</si>
  <si>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</si>
  <si>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</si>
  <si>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</si>
  <si>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</si>
  <si>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</si>
  <si>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</si>
  <si>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</si>
  <si>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</si>
  <si>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</si>
  <si>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</si>
  <si>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</si>
  <si>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</si>
  <si>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</si>
  <si>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</si>
  <si>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</si>
  <si>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</si>
  <si>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</si>
  <si>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</si>
  <si>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</si>
  <si>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</si>
  <si>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</si>
  <si>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</si>
  <si>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</si>
  <si>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</si>
  <si>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</si>
  <si>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</si>
  <si>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</si>
  <si>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</si>
  <si>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</si>
  <si>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</si>
  <si>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</si>
  <si>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</si>
  <si>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</si>
  <si>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</si>
  <si>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</si>
  <si>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</si>
  <si>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</si>
  <si>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</si>
  <si>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</si>
  <si>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</si>
  <si>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</si>
  <si>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</si>
  <si>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</si>
  <si>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</si>
  <si>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</si>
  <si>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</si>
  <si>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</si>
  <si>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</si>
  <si>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</si>
  <si>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</si>
  <si>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</si>
  <si>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</si>
  <si>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</si>
  <si>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</si>
  <si>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</si>
  <si>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</si>
  <si>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</si>
  <si>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</si>
  <si>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</si>
  <si>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</si>
  <si>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</si>
  <si>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</si>
  <si>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</si>
  <si>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</si>
  <si>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</si>
  <si>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</si>
  <si>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</si>
  <si>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</si>
  <si>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</si>
  <si>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</si>
  <si>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</si>
  <si>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</si>
  <si>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</si>
  <si>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</si>
  <si>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</si>
  <si>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</si>
  <si>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</si>
  <si>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</si>
  <si>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</si>
  <si>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</si>
  <si>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</si>
  <si>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</si>
  <si>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</si>
  <si>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</si>
  <si>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</si>
  <si>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</si>
  <si>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</si>
  <si>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</si>
  <si>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</si>
  <si>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</si>
  <si>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</si>
  <si>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</si>
  <si>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</si>
  <si>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</si>
  <si>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</si>
  <si>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</si>
  <si>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</si>
  <si>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</si>
  <si>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</si>
  <si>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</si>
  <si>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</si>
  <si>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</si>
  <si>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</si>
  <si>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</si>
  <si>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</si>
  <si>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</si>
  <si>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</si>
  <si>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</si>
  <si>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</si>
  <si>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</si>
  <si>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</si>
  <si>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</si>
  <si>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</si>
  <si>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</si>
  <si>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</si>
  <si>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</si>
  <si>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</si>
  <si>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</si>
  <si>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</si>
  <si>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</si>
  <si>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</si>
  <si>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</si>
  <si>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</si>
  <si>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</si>
  <si>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</si>
  <si>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</si>
  <si>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</si>
  <si>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</si>
  <si>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</si>
  <si>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</si>
  <si>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</si>
  <si>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</si>
  <si>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</si>
  <si>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</si>
  <si>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</si>
  <si>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</si>
  <si>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</si>
  <si>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</si>
  <si>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</si>
  <si>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</si>
  <si>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</si>
  <si>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</si>
  <si>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</si>
  <si>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</si>
  <si>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</si>
  <si>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</si>
  <si>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</si>
  <si>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</si>
  <si>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</si>
  <si>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</si>
  <si>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</si>
  <si>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</si>
  <si>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</si>
  <si>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</si>
  <si>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</si>
  <si>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</si>
  <si>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</si>
  <si>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</si>
  <si>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</si>
  <si>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</si>
  <si>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</si>
  <si>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</si>
  <si>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</si>
  <si>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</si>
  <si>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</si>
  <si>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</si>
  <si>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</si>
  <si>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</si>
  <si>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</si>
  <si>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</si>
  <si>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</si>
  <si>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</si>
  <si>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</si>
  <si>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</si>
  <si>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</si>
  <si>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</si>
  <si>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</si>
  <si>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</si>
  <si>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</si>
  <si>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</si>
  <si>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</si>
  <si>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</si>
  <si>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</si>
  <si>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</si>
  <si>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</si>
  <si>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</si>
  <si>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</si>
  <si>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</si>
  <si>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</si>
  <si>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</si>
  <si>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</si>
  <si>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</si>
  <si>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</si>
  <si>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</si>
  <si>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</si>
  <si>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</si>
  <si>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</si>
  <si>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</si>
  <si>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</si>
  <si>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</si>
  <si>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</si>
  <si>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</si>
  <si>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</si>
  <si>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</si>
  <si>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</si>
  <si>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</si>
  <si>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</si>
  <si>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</si>
  <si>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</si>
  <si>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</si>
  <si>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</si>
  <si>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</si>
  <si>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</si>
  <si>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</si>
  <si>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</si>
  <si>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</si>
  <si>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</si>
  <si>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</si>
  <si>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</si>
  <si>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</si>
  <si>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</si>
  <si>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</si>
  <si>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</si>
  <si>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</si>
  <si>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</si>
  <si>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</si>
  <si>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</si>
  <si>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</si>
  <si>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</si>
  <si>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</si>
  <si>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</si>
  <si>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</si>
  <si>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</si>
  <si>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</si>
  <si>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</si>
  <si>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</si>
  <si>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</si>
  <si>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</si>
  <si>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</si>
  <si>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</si>
  <si>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</si>
  <si>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</si>
  <si>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</si>
  <si>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</si>
  <si>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</si>
  <si>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</si>
  <si>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</si>
  <si>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</si>
  <si>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</si>
  <si>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</si>
  <si>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</si>
  <si>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</si>
  <si>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</si>
  <si>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</si>
  <si>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</si>
  <si>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</si>
  <si>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</si>
  <si>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</si>
  <si>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</si>
  <si>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</si>
  <si>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</si>
  <si>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</si>
  <si>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</si>
  <si>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</si>
  <si>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</si>
  <si>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</si>
  <si>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</si>
  <si>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</si>
  <si>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</si>
  <si>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</si>
  <si>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</si>
  <si>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</si>
  <si>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</si>
  <si>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</si>
  <si>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</si>
  <si>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</si>
  <si>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</si>
  <si>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</si>
  <si>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</si>
  <si>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</si>
  <si>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</si>
  <si>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</si>
  <si>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</si>
  <si>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</si>
  <si>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</si>
  <si>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</si>
  <si>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</si>
  <si>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</si>
  <si>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</si>
  <si>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</si>
  <si>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</si>
  <si>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</si>
  <si>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</si>
  <si>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</si>
  <si>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</si>
  <si>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</si>
  <si>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</si>
  <si>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</si>
  <si>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</si>
  <si>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</si>
  <si>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</si>
  <si>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</si>
  <si>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</si>
  <si>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</si>
  <si>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</si>
  <si>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</si>
  <si>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</si>
  <si>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</si>
  <si>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</si>
  <si>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</si>
  <si>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</si>
  <si>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</si>
  <si>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</si>
  <si>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</si>
  <si>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</si>
  <si>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</si>
  <si>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</si>
  <si>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</si>
  <si>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</si>
  <si>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</si>
  <si>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</si>
  <si>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</si>
  <si>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</si>
  <si>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</si>
  <si>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</si>
  <si>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</si>
  <si>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</si>
  <si>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</si>
  <si>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</si>
  <si>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</si>
  <si>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</si>
  <si>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</si>
  <si>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</si>
  <si>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</si>
  <si>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</si>
  <si>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</si>
  <si>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</si>
  <si>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</si>
  <si>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</si>
  <si>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</si>
  <si>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</si>
  <si>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</si>
  <si>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</si>
  <si>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</si>
  <si>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</si>
  <si>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</si>
  <si>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</si>
  <si>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</si>
  <si>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</si>
  <si>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</si>
  <si>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</si>
  <si>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</si>
  <si>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</si>
  <si>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</si>
  <si>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</si>
  <si>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</si>
  <si>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</si>
  <si>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</si>
  <si>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</si>
  <si>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</si>
  <si>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</si>
  <si>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</si>
  <si>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</si>
  <si>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</si>
  <si>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</si>
  <si>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</si>
  <si>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</si>
  <si>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</si>
  <si>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</si>
  <si>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</si>
  <si>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</si>
  <si>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</si>
  <si>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</si>
  <si>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</si>
  <si>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</si>
  <si>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</si>
  <si>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</si>
  <si>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</si>
  <si>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</si>
  <si>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</si>
  <si>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</si>
  <si>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</si>
  <si>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</si>
  <si>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</si>
  <si>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</si>
  <si>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</si>
  <si>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</si>
  <si>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</si>
  <si>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</si>
  <si>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</si>
  <si>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</si>
  <si>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</si>
  <si>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</si>
  <si>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</si>
  <si>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</si>
  <si>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</si>
  <si>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</si>
  <si>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</si>
  <si>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</si>
  <si>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</si>
  <si>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</si>
  <si>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</si>
  <si>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</si>
  <si>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</si>
  <si>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</si>
  <si>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</si>
  <si>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</si>
  <si>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</si>
  <si>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</si>
  <si>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</si>
  <si>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</si>
  <si>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</si>
  <si>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</si>
  <si>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</si>
  <si>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</si>
  <si>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</si>
  <si>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</si>
  <si>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</si>
  <si>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</si>
  <si>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</si>
  <si>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</si>
  <si>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</si>
  <si>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</si>
  <si>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</si>
  <si>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</si>
  <si>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</si>
  <si>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</si>
  <si>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</si>
  <si>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</si>
  <si>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</si>
  <si>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</si>
  <si>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</si>
  <si>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</si>
  <si>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</si>
  <si>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</si>
  <si>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</si>
  <si>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</si>
  <si>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</si>
  <si>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</si>
  <si>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</si>
  <si>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</si>
  <si>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</si>
  <si>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</si>
  <si>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</si>
  <si>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</si>
  <si>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</si>
  <si>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</si>
  <si>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</si>
  <si>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</si>
  <si>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</si>
  <si>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</si>
  <si>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</si>
  <si>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</si>
  <si>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</si>
  <si>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</si>
  <si>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</si>
  <si>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</si>
  <si>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</si>
  <si>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</si>
  <si>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</si>
  <si>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</si>
  <si>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</si>
  <si>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</si>
  <si>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</si>
  <si>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</si>
  <si>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</si>
  <si>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</si>
  <si>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</si>
  <si>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</si>
  <si>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</si>
  <si>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</si>
  <si>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</si>
  <si>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</si>
  <si>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</si>
  <si>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</si>
  <si>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</si>
  <si>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</si>
  <si>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</si>
  <si>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</si>
  <si>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</si>
  <si>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</si>
  <si>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</si>
  <si>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</si>
  <si>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</si>
  <si>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</si>
  <si>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</si>
  <si>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</si>
  <si>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</si>
  <si>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</si>
  <si>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</si>
  <si>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</si>
  <si>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</si>
  <si>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</si>
  <si>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</si>
  <si>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</si>
  <si>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</si>
  <si>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</si>
  <si>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</si>
  <si>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</si>
  <si>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</si>
  <si>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</si>
  <si>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</si>
  <si>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</si>
  <si>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</si>
  <si>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</si>
  <si>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</si>
  <si>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</si>
  <si>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</si>
  <si>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</si>
  <si>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</si>
  <si>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</si>
  <si>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</si>
  <si>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</si>
  <si>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</si>
  <si>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</si>
  <si>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</si>
  <si>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</si>
  <si>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</si>
  <si>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</si>
  <si>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</si>
  <si>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</si>
  <si>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</si>
  <si>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</si>
  <si>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</si>
  <si>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</si>
  <si>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</si>
  <si>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</si>
  <si>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</si>
  <si>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</si>
  <si>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</si>
  <si>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</si>
  <si>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</si>
  <si>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</si>
  <si>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</si>
  <si>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</si>
  <si>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</si>
  <si>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</si>
  <si>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</si>
  <si>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</si>
  <si>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</si>
  <si>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</si>
  <si>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</si>
  <si>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</si>
  <si>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</si>
  <si>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</si>
  <si>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</si>
  <si>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</si>
  <si>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</si>
  <si>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</si>
  <si>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</si>
  <si>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</si>
  <si>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</si>
  <si>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</si>
  <si>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</si>
  <si>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</si>
  <si>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</si>
  <si>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</si>
  <si>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</si>
  <si>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</si>
  <si>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</si>
  <si>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</si>
  <si>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</si>
  <si>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</si>
  <si>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</si>
  <si>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</si>
  <si>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</si>
  <si>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</si>
  <si>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</si>
  <si>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</si>
  <si>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</si>
  <si>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</si>
  <si>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</si>
  <si>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</si>
  <si>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</si>
  <si>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</si>
  <si>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</si>
  <si>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</si>
  <si>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</si>
  <si>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</si>
  <si>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</si>
  <si>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</si>
  <si>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</si>
  <si>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</si>
  <si>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</si>
  <si>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</si>
  <si>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</si>
  <si>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</si>
  <si>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</si>
  <si>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</si>
  <si>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</si>
  <si>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</si>
  <si>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</si>
  <si>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</si>
  <si>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</si>
  <si>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</si>
  <si>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</si>
  <si>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</si>
  <si>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</si>
  <si>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</si>
  <si>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</si>
  <si>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</si>
  <si>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</si>
  <si>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</si>
  <si>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</si>
  <si>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</si>
  <si>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</si>
  <si>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</si>
  <si>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</si>
  <si>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</si>
  <si>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</si>
  <si>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</si>
  <si>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</si>
  <si>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</si>
  <si>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</si>
  <si>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</si>
  <si>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</si>
  <si>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</si>
  <si>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</si>
  <si>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</si>
  <si>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</si>
  <si>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</si>
  <si>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</si>
  <si>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</si>
  <si>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</si>
  <si>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</si>
  <si>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</si>
  <si>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</si>
  <si>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</si>
  <si>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</si>
  <si>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</si>
  <si>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</si>
  <si>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</si>
  <si>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</si>
  <si>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</si>
  <si>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</si>
  <si>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</si>
  <si>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</si>
  <si>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</si>
  <si>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</si>
  <si>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</si>
  <si>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</si>
  <si>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</si>
  <si>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</si>
  <si>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</si>
  <si>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</si>
  <si>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</si>
  <si>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</si>
  <si>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</si>
  <si>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</si>
  <si>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</si>
  <si>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</si>
  <si>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</si>
  <si>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</si>
  <si>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</si>
  <si>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</si>
  <si>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</si>
  <si>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</si>
  <si>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</si>
  <si>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</si>
  <si>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</si>
  <si>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</si>
  <si>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</si>
  <si>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</si>
  <si>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</si>
  <si>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</si>
  <si>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</si>
  <si>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</si>
  <si>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</si>
  <si>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</si>
  <si>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</si>
  <si>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</si>
  <si>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</si>
  <si>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</si>
  <si>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</si>
  <si>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</si>
  <si>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</si>
  <si>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</si>
  <si>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</si>
  <si>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</si>
  <si>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</si>
  <si>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</si>
  <si>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</si>
  <si>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</si>
  <si>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</si>
  <si>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</si>
  <si>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</si>
  <si>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</si>
  <si>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</si>
  <si>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</si>
  <si>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</si>
  <si>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</si>
  <si>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</si>
  <si>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</si>
  <si>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</si>
  <si>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</si>
  <si>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</si>
  <si>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</si>
  <si>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</si>
  <si>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</si>
  <si>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</si>
  <si>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</si>
  <si>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</si>
  <si>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</si>
  <si>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</si>
  <si>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</si>
  <si>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</si>
  <si>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</si>
  <si>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</si>
  <si>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</si>
  <si>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</si>
  <si>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</si>
  <si>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</si>
  <si>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</si>
  <si>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</si>
  <si>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</si>
  <si>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</si>
  <si>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</si>
  <si>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</si>
  <si>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</si>
  <si>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</si>
  <si>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</si>
  <si>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</si>
  <si>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</si>
  <si>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</si>
  <si>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</si>
  <si>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</si>
  <si>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</si>
  <si>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</si>
  <si>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</si>
  <si>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</si>
  <si>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</si>
  <si>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</si>
  <si>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</si>
  <si>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</si>
  <si>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</si>
  <si>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</si>
  <si>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</si>
  <si>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</si>
  <si>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</si>
  <si>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</si>
  <si>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</si>
  <si>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</si>
  <si>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</si>
  <si>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</si>
  <si>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</si>
  <si>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</si>
  <si>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</si>
  <si>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</si>
  <si>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</si>
  <si>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</si>
  <si>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</si>
  <si>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</si>
  <si>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</si>
  <si>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</si>
  <si>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</si>
  <si>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</si>
  <si>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</si>
  <si>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</si>
  <si>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</si>
  <si>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</si>
  <si>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</si>
  <si>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</si>
  <si>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</si>
  <si>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</si>
  <si>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</si>
  <si>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</si>
  <si>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</si>
  <si>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</si>
  <si>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</si>
  <si>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</si>
  <si>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</si>
  <si>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</si>
  <si>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</si>
  <si>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</si>
  <si>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</si>
  <si>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</si>
  <si>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</si>
  <si>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</si>
  <si>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</si>
  <si>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</si>
  <si>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</si>
  <si>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</si>
  <si>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</si>
  <si>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</si>
  <si>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</si>
  <si>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</si>
  <si>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</si>
  <si>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</si>
  <si>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</si>
  <si>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</si>
  <si>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</si>
  <si>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</si>
  <si>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</si>
  <si>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</si>
  <si>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</si>
  <si>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</si>
  <si>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</si>
  <si>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</si>
  <si>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</si>
  <si>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</si>
  <si>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</si>
  <si>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</si>
  <si>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</si>
  <si>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</si>
  <si>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</si>
  <si>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</si>
  <si>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</si>
  <si>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</si>
  <si>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</si>
  <si>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</si>
  <si>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</si>
  <si>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</si>
  <si>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</si>
  <si>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</si>
  <si>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</si>
  <si>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</si>
  <si>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</si>
  <si>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</si>
  <si>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</si>
  <si>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</si>
  <si>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</si>
  <si>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</si>
  <si>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</si>
  <si>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</si>
  <si>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</si>
  <si>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</si>
  <si>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</si>
  <si>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</si>
  <si>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</si>
  <si>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</si>
  <si>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</si>
  <si>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</si>
  <si>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</si>
  <si>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</si>
  <si>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</si>
  <si>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</si>
  <si>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</si>
  <si>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</si>
  <si>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</si>
  <si>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</si>
  <si>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</si>
  <si>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</si>
  <si>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</si>
  <si>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</si>
  <si>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</si>
  <si>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</si>
  <si>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</si>
  <si>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</si>
  <si>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</si>
  <si>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</si>
  <si>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</si>
  <si>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</si>
  <si>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</si>
  <si>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</si>
  <si>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</si>
  <si>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</si>
  <si>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</si>
  <si>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</si>
  <si>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</si>
  <si>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</si>
  <si>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</si>
  <si>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</si>
  <si>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</si>
  <si>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</si>
  <si>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</si>
  <si>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</si>
  <si>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</si>
  <si>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</si>
  <si>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</si>
  <si>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</si>
  <si>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</si>
  <si>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</si>
  <si>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</si>
  <si>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</si>
  <si>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</si>
  <si>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</si>
  <si>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</si>
  <si>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</si>
  <si>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</si>
  <si>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</si>
  <si>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</si>
  <si>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</si>
  <si>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</si>
  <si>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</si>
  <si>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</si>
  <si>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</si>
  <si>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</si>
  <si>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</si>
  <si>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</si>
  <si>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</si>
  <si>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</si>
  <si>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</si>
  <si>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</si>
  <si>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</si>
  <si>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</si>
  <si>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</si>
  <si>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</si>
  <si>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</si>
  <si>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</si>
  <si>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</si>
  <si>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</si>
  <si>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</si>
  <si>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</si>
  <si>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</si>
  <si>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</si>
  <si>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</si>
  <si>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</si>
  <si>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</si>
  <si>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</si>
  <si>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</si>
  <si>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</si>
  <si>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</si>
  <si>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</si>
  <si>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</si>
  <si>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</si>
  <si>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</si>
  <si>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</si>
  <si>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</si>
  <si>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</si>
  <si>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</si>
  <si>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</si>
  <si>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</si>
  <si>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</si>
  <si>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</si>
  <si>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</si>
  <si>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</si>
  <si>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</si>
  <si>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</si>
  <si>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</si>
  <si>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</si>
  <si>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</si>
  <si>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</si>
  <si>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</si>
  <si>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</si>
  <si>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</si>
  <si>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</si>
  <si>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</si>
  <si>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</si>
  <si>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</si>
  <si>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</si>
  <si>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</si>
  <si>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</si>
  <si>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</si>
  <si>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</si>
  <si>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</si>
  <si>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</si>
  <si>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</si>
  <si>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</si>
  <si>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</si>
  <si>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</si>
  <si>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</si>
  <si>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</si>
  <si>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</si>
  <si>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</si>
  <si>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</si>
  <si>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</si>
  <si>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</si>
  <si>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</si>
  <si>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</si>
  <si>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</si>
  <si>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</si>
  <si>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</si>
  <si>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</si>
  <si>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</si>
  <si>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</si>
  <si>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</si>
  <si>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</si>
  <si>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</si>
  <si>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</si>
  <si>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</si>
  <si>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</si>
  <si>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</si>
  <si>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</si>
  <si>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</si>
  <si>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</si>
  <si>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</si>
  <si>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</si>
  <si>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</si>
  <si>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</si>
  <si>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</si>
  <si>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</si>
  <si>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</si>
  <si>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</si>
  <si>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</si>
  <si>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</si>
  <si>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</si>
  <si>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</si>
  <si>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</si>
  <si>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</si>
  <si>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</si>
  <si>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</si>
  <si>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</si>
  <si>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</si>
  <si>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</si>
  <si>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</si>
  <si>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</si>
  <si>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</si>
  <si>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</si>
  <si>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</si>
  <si>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</si>
  <si>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</si>
  <si>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</si>
  <si>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</si>
  <si>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</si>
  <si>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</si>
  <si>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</si>
  <si>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</si>
  <si>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</si>
  <si>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</si>
  <si>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</si>
  <si>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</si>
  <si>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</si>
  <si>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</si>
  <si>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</si>
  <si>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</si>
  <si>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</si>
  <si>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</si>
  <si>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</si>
  <si>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</si>
  <si>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</si>
  <si>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</si>
  <si>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</si>
  <si>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</si>
  <si>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</si>
  <si>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</si>
  <si>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</si>
  <si>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</si>
  <si>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</si>
  <si>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</si>
  <si>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</si>
  <si>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</si>
  <si>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</si>
  <si>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</si>
  <si>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</si>
  <si>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</si>
  <si>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</si>
  <si>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</si>
  <si>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</si>
  <si>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</si>
  <si>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</si>
  <si>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</si>
  <si>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</si>
  <si>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</si>
  <si>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</si>
  <si>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</si>
  <si>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</si>
  <si>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</si>
  <si>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</si>
  <si>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</si>
  <si>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</si>
  <si>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</si>
  <si>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</si>
  <si>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</si>
  <si>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</si>
  <si>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</si>
  <si>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</si>
  <si>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</si>
  <si>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</si>
  <si>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</si>
  <si>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</si>
  <si>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</si>
  <si>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</si>
  <si>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</si>
  <si>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</si>
  <si>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</si>
  <si>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</si>
  <si>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</si>
  <si>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</si>
  <si>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</si>
  <si>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</si>
  <si>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</si>
  <si>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</si>
  <si>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</si>
  <si>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</si>
  <si>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</si>
  <si>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</si>
  <si>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</si>
  <si>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</si>
  <si>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</si>
  <si>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</si>
  <si>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</si>
  <si>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</si>
  <si>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</si>
  <si>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</si>
  <si>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</si>
  <si>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</si>
  <si>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</si>
  <si>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</si>
  <si>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</si>
  <si>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</si>
  <si>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</si>
  <si>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</si>
  <si>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</si>
  <si>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</si>
  <si>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</si>
  <si>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</si>
  <si>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</si>
  <si>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</si>
  <si>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</si>
  <si>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</si>
  <si>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</si>
  <si>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</si>
  <si>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</si>
  <si>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</si>
  <si>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</si>
  <si>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</si>
  <si>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</si>
  <si>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</si>
  <si>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</si>
  <si>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</si>
  <si>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</si>
  <si>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</si>
  <si>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</si>
  <si>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</si>
  <si>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</si>
  <si>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</si>
  <si>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</si>
  <si>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</si>
  <si>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</si>
  <si>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</si>
  <si>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</si>
  <si>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</si>
  <si>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</si>
  <si>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</si>
  <si>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</si>
  <si>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</si>
  <si>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</si>
  <si>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</si>
  <si>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</si>
  <si>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</si>
  <si>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</si>
  <si>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</si>
  <si>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</si>
  <si>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</si>
  <si>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</si>
  <si>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</si>
  <si>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</si>
  <si>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</si>
  <si>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</si>
  <si>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</si>
  <si>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</si>
  <si>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</si>
  <si>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</si>
  <si>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</si>
  <si>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</si>
  <si>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</si>
  <si>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</si>
  <si>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</si>
  <si>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</si>
  <si>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</si>
  <si>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</si>
  <si>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</si>
  <si>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</si>
  <si>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</si>
  <si>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</si>
  <si>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</si>
  <si>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</si>
  <si>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</si>
  <si>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</si>
  <si>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</si>
  <si>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</si>
  <si>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</si>
  <si>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</si>
  <si>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</si>
  <si>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</si>
  <si>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</si>
  <si>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</si>
  <si>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</si>
  <si>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</si>
  <si>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</si>
  <si>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</si>
  <si>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</si>
  <si>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</si>
  <si>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</si>
  <si>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</si>
  <si>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</si>
  <si>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</si>
  <si>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</si>
  <si>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</si>
  <si>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</si>
  <si>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</si>
  <si>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</si>
  <si>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</si>
  <si>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</si>
  <si>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</si>
  <si>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</si>
  <si>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</si>
  <si>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</si>
  <si>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</si>
  <si>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</si>
  <si>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</si>
  <si>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</si>
  <si>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</si>
  <si>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</si>
  <si>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</si>
  <si>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</si>
  <si>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</si>
  <si>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</si>
  <si>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</si>
  <si>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</si>
  <si>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</si>
  <si>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</si>
  <si>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</si>
  <si>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</si>
  <si>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</si>
  <si>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</si>
  <si>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</si>
  <si>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</si>
  <si>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</si>
  <si>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</si>
  <si>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</si>
  <si>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</si>
  <si>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</si>
  <si>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</si>
  <si>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</si>
  <si>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</si>
  <si>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</si>
  <si>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</si>
  <si>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</si>
  <si>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</si>
  <si>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</si>
  <si>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</si>
  <si>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</si>
  <si>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</si>
  <si>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</si>
  <si>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</si>
  <si>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</si>
  <si>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</si>
  <si>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</si>
  <si>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</si>
  <si>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</si>
  <si>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</si>
  <si>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</si>
  <si>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</si>
  <si>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</si>
  <si>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</si>
  <si>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</si>
  <si>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</si>
  <si>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</si>
  <si>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</si>
  <si>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</si>
  <si>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</si>
  <si>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</si>
  <si>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</si>
  <si>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</si>
  <si>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</si>
  <si>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</si>
  <si>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</si>
  <si>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</si>
  <si>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</si>
  <si>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</si>
  <si>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</si>
  <si>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</si>
  <si>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</si>
  <si>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</si>
  <si>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</si>
  <si>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</si>
  <si>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</si>
  <si>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</si>
  <si>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</si>
  <si>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</si>
  <si>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</si>
  <si>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</si>
  <si>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</si>
  <si>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</si>
  <si>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</si>
  <si>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</si>
  <si>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</si>
  <si>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</si>
  <si>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</si>
  <si>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</si>
  <si>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</si>
  <si>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</si>
  <si>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</si>
  <si>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</si>
  <si>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</si>
  <si>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</si>
  <si>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</si>
  <si>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</si>
  <si>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</si>
  <si>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</si>
  <si>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</si>
  <si>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</si>
  <si>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</si>
  <si>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</si>
  <si>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</si>
  <si>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</si>
  <si>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</si>
  <si>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</si>
  <si>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</si>
  <si>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</si>
  <si>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</si>
  <si>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</si>
  <si>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</si>
  <si>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</si>
  <si>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</si>
  <si>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</si>
  <si>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</si>
  <si>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</si>
  <si>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</si>
  <si>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</si>
  <si>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</si>
  <si>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</si>
  <si>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</si>
  <si>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</si>
  <si>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</si>
  <si>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</si>
  <si>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</si>
  <si>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</si>
  <si>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</si>
  <si>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</si>
  <si>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</si>
  <si>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</si>
  <si>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</si>
  <si>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</si>
  <si>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</si>
  <si>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</si>
  <si>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</si>
  <si>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</si>
  <si>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</si>
  <si>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</si>
  <si>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</si>
  <si>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</si>
  <si>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</si>
  <si>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</si>
  <si>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</si>
  <si>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</si>
  <si>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</si>
  <si>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</si>
  <si>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</si>
  <si>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</si>
  <si>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</si>
  <si>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</si>
  <si>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</si>
  <si>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</si>
  <si>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</si>
  <si>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</si>
  <si>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</si>
  <si>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</si>
  <si>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</si>
  <si>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</si>
  <si>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</si>
  <si>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</si>
  <si>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</si>
  <si>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</si>
  <si>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</si>
  <si>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</si>
  <si>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</si>
  <si>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</si>
  <si>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</si>
  <si>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</si>
  <si>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</si>
  <si>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</si>
  <si>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</si>
  <si>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</si>
  <si>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</si>
  <si>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</si>
  <si>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</si>
  <si>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</si>
  <si>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</si>
  <si>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</si>
  <si>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</si>
  <si>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</si>
  <si>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</si>
  <si>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</si>
  <si>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</si>
  <si>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</si>
  <si>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</si>
  <si>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</si>
  <si>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</si>
  <si>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</si>
  <si>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</si>
  <si>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</si>
  <si>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</si>
  <si>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</si>
  <si>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</si>
  <si>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</si>
  <si>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</si>
  <si>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</si>
  <si>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</si>
  <si>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</si>
  <si>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</si>
  <si>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</si>
  <si>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</si>
  <si>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</si>
  <si>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</si>
  <si>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</si>
  <si>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</si>
  <si>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</si>
  <si>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</si>
  <si>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</si>
  <si>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</si>
  <si>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</si>
  <si>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</si>
  <si>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</si>
  <si>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</si>
  <si>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</si>
  <si>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</si>
  <si>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</si>
  <si>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</si>
  <si>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</si>
  <si>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</si>
  <si>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</si>
  <si>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</si>
  <si>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</si>
  <si>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</si>
  <si>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</si>
  <si>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</si>
  <si>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</si>
  <si>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</si>
  <si>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</si>
  <si>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</si>
  <si>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</si>
  <si>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</si>
  <si>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</si>
  <si>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</si>
  <si>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</si>
  <si>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</si>
  <si>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</si>
  <si>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</si>
  <si>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</si>
  <si>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</si>
  <si>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</si>
  <si>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</si>
  <si>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</si>
  <si>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</si>
  <si>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</si>
  <si>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</si>
  <si>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</si>
  <si>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</si>
  <si>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</si>
  <si>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</si>
  <si>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</si>
  <si>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</si>
  <si>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</si>
  <si>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</si>
  <si>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</si>
  <si>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</si>
  <si>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</si>
  <si>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</si>
  <si>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</si>
  <si>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</si>
  <si>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</si>
  <si>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</si>
  <si>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</si>
  <si>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</si>
  <si>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</si>
  <si>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</si>
  <si>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</si>
  <si>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</si>
  <si>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</si>
  <si>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</si>
  <si>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</si>
  <si>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</si>
  <si>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</si>
  <si>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</si>
  <si>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</si>
  <si>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</si>
  <si>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</si>
  <si>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</si>
  <si>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</si>
  <si>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</si>
  <si>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</si>
  <si>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</si>
  <si>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</si>
  <si>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</si>
  <si>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</si>
  <si>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</si>
  <si>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</si>
  <si>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</si>
  <si>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</si>
  <si>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</si>
  <si>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</si>
  <si>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</si>
  <si>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</si>
  <si>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</si>
  <si>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</si>
  <si>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</si>
  <si>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</si>
  <si>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</si>
  <si>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</si>
  <si>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</si>
  <si>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</si>
  <si>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</si>
  <si>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</si>
  <si>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</si>
  <si>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</si>
  <si>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</si>
  <si>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</si>
  <si>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</si>
  <si>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</si>
  <si>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</si>
  <si>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</si>
  <si>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</si>
  <si>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</si>
  <si>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</si>
  <si>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</si>
  <si>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</si>
  <si>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</si>
  <si>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</si>
  <si>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</si>
  <si>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</si>
  <si>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</si>
  <si>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</si>
  <si>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</si>
  <si>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</si>
  <si>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</si>
  <si>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</si>
  <si>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</si>
  <si>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</si>
  <si>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</si>
  <si>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</si>
  <si>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</si>
  <si>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</si>
  <si>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</si>
  <si>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</si>
  <si>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</si>
  <si>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</si>
  <si>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</si>
  <si>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</si>
  <si>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</si>
  <si>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</si>
  <si>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</si>
  <si>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</si>
  <si>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</si>
  <si>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</si>
  <si>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</si>
  <si>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</si>
  <si>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</si>
  <si>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</si>
  <si>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</si>
  <si>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</si>
  <si>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</si>
  <si>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</si>
  <si>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</si>
  <si>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</si>
  <si>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</si>
  <si>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</si>
  <si>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</si>
  <si>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</si>
  <si>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</si>
  <si>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</si>
  <si>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</si>
  <si>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</si>
  <si>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</si>
  <si>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</si>
  <si>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</si>
  <si>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</si>
  <si>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</si>
  <si>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</si>
  <si>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</si>
  <si>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</si>
  <si>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</si>
  <si>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</si>
  <si>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</si>
  <si>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</si>
  <si>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</si>
  <si>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</si>
  <si>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</si>
  <si>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</si>
  <si>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</si>
  <si>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</si>
  <si>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</si>
  <si>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</si>
  <si>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</si>
  <si>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</si>
  <si>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</si>
  <si>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</si>
  <si>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</si>
  <si>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</si>
  <si>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</si>
  <si>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</si>
  <si>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</si>
  <si>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</si>
  <si>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</si>
  <si>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</si>
  <si>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</si>
  <si>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</si>
  <si>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</si>
  <si>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</si>
  <si>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</si>
  <si>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</si>
  <si>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</si>
  <si>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</si>
  <si>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</si>
  <si>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</si>
  <si>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</si>
  <si>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</si>
  <si>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</si>
  <si>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</si>
  <si>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</si>
  <si>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</si>
  <si>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</si>
  <si>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</si>
  <si>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</si>
  <si>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</si>
  <si>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</si>
  <si>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</si>
  <si>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</si>
  <si>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</si>
  <si>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</si>
  <si>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</si>
  <si>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</si>
  <si>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</si>
  <si>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</si>
  <si>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</si>
  <si>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</si>
  <si>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</si>
  <si>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</si>
  <si>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</si>
  <si>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</si>
  <si>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</si>
  <si>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</si>
  <si>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</si>
  <si>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</si>
  <si>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</si>
  <si>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</si>
  <si>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</si>
  <si>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</si>
  <si>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</si>
  <si>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</si>
  <si>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</si>
  <si>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</si>
  <si>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</si>
  <si>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</si>
  <si>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</si>
  <si>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</si>
  <si>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</si>
  <si>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</si>
  <si>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</si>
  <si>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</si>
  <si>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</si>
  <si>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</si>
  <si>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</si>
  <si>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</si>
  <si>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</si>
  <si>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</si>
  <si>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</si>
  <si>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</si>
  <si>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</si>
  <si>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</si>
  <si>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</si>
  <si>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</si>
  <si>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</si>
  <si>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</si>
  <si>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</si>
  <si>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</si>
  <si>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</si>
  <si>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</si>
  <si>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</si>
  <si>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</si>
  <si>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</si>
  <si>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</si>
  <si>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</si>
  <si>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</si>
  <si>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</si>
  <si>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</si>
  <si>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</si>
  <si>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</si>
  <si>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</si>
  <si>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</si>
  <si>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</si>
  <si>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</si>
  <si>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</si>
  <si>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</si>
  <si>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</si>
  <si>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</si>
  <si>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</si>
  <si>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</si>
  <si>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</si>
  <si>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</si>
  <si>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</si>
  <si>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</si>
  <si>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</si>
  <si>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</si>
  <si>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</si>
  <si>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</si>
  <si>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</si>
  <si>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</si>
  <si>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</si>
  <si>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</si>
  <si>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</si>
  <si>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</si>
  <si>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</si>
  <si>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</si>
  <si>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</si>
  <si>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</si>
  <si>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</si>
  <si>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</si>
  <si>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</si>
  <si>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</si>
  <si>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</si>
  <si>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</si>
  <si>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</si>
  <si>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</si>
  <si>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</si>
  <si>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</si>
  <si>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</si>
  <si>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</si>
  <si>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</si>
  <si>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</si>
  <si>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</si>
  <si>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</si>
  <si>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</si>
  <si>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</si>
  <si>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</si>
  <si>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</si>
  <si>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</si>
  <si>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</si>
  <si>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</si>
  <si>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</si>
  <si>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</si>
  <si>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</si>
  <si>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</si>
  <si>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</si>
  <si>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</si>
  <si>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</si>
  <si>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</si>
  <si>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</si>
  <si>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</si>
  <si>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</si>
  <si>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</si>
  <si>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</si>
  <si>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</si>
  <si>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</si>
  <si>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</si>
  <si>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</si>
  <si>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</si>
  <si>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</si>
  <si>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</si>
  <si>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</si>
  <si>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</si>
  <si>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</si>
  <si>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</si>
  <si>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</si>
  <si>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</si>
  <si>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</si>
  <si>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</si>
  <si>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</si>
  <si>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</si>
  <si>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</si>
  <si>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</si>
  <si>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</si>
  <si>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</si>
  <si>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</si>
  <si>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</si>
  <si>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</si>
  <si>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</si>
  <si>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</si>
  <si>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</si>
  <si>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</si>
  <si>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</si>
  <si>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</si>
  <si>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</si>
  <si>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</si>
  <si>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</si>
  <si>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</si>
  <si>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</si>
  <si>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</si>
  <si>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</si>
  <si>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</si>
  <si>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</si>
  <si>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</si>
  <si>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</si>
  <si>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</si>
  <si>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</si>
  <si>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</si>
  <si>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</si>
  <si>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</si>
  <si>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</si>
  <si>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</si>
  <si>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</si>
  <si>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</si>
  <si>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</si>
  <si>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</si>
  <si>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</si>
  <si>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</si>
  <si>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</si>
  <si>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</si>
  <si>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</si>
  <si>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</si>
  <si>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</si>
  <si>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</si>
  <si>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</si>
  <si>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</si>
  <si>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</si>
  <si>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</si>
  <si>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</si>
  <si>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</si>
  <si>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</si>
  <si>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</si>
  <si>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</si>
  <si>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</si>
  <si>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</si>
  <si>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</si>
  <si>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</si>
  <si>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</si>
  <si>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</si>
  <si>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</si>
  <si>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</si>
  <si>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</si>
  <si>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</si>
  <si>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</si>
  <si>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</si>
  <si>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</si>
  <si>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</si>
  <si>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</si>
  <si>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</si>
  <si>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</si>
  <si>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</si>
  <si>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</si>
  <si>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</si>
  <si>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</si>
  <si>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</si>
  <si>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</si>
  <si>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</si>
  <si>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</si>
  <si>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</si>
  <si>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</si>
  <si>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</si>
  <si>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</si>
  <si>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</si>
  <si>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</si>
  <si>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</si>
  <si>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</si>
  <si>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</si>
  <si>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</si>
  <si>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</si>
  <si>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</si>
  <si>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</si>
  <si>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</si>
  <si>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</si>
  <si>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</si>
  <si>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</si>
  <si>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</si>
  <si>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</si>
  <si>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</si>
  <si>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</si>
  <si>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</si>
  <si>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</si>
  <si>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</si>
  <si>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</si>
  <si>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</si>
  <si>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</si>
  <si>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</si>
  <si>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</si>
  <si>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</si>
  <si>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</si>
  <si>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</si>
  <si>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</si>
  <si>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</si>
  <si>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</si>
  <si>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</si>
  <si>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</si>
  <si>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</si>
  <si>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</si>
  <si>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</si>
  <si>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</si>
  <si>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</si>
  <si>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</si>
  <si>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</si>
  <si>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</si>
  <si>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</si>
  <si>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</si>
  <si>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</si>
  <si>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</si>
  <si>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</si>
  <si>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</si>
  <si>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</si>
  <si>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</si>
  <si>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</si>
  <si>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</si>
  <si>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</si>
  <si>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</si>
  <si>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</si>
  <si>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</si>
  <si>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</si>
  <si>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</si>
  <si>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</si>
  <si>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</si>
  <si>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</si>
  <si>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</si>
  <si>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</si>
  <si>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</si>
  <si>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</si>
  <si>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</si>
  <si>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</si>
  <si>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</si>
  <si>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</si>
  <si>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</si>
  <si>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</si>
  <si>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</si>
  <si>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</si>
  <si>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</si>
  <si>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</si>
  <si>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</si>
  <si>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</si>
  <si>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</si>
  <si>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</si>
  <si>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</si>
  <si>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</si>
  <si>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</si>
  <si>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</si>
  <si>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</si>
  <si>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</si>
  <si>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</si>
  <si>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</si>
  <si>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</si>
  <si>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</si>
  <si>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</si>
  <si>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</si>
  <si>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</si>
  <si>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</si>
  <si>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</si>
  <si>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</si>
  <si>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</si>
  <si>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</si>
  <si>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</si>
  <si>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</si>
  <si>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</si>
  <si>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</si>
  <si>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</si>
  <si>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</si>
  <si>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</si>
  <si>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</si>
  <si>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</si>
  <si>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</si>
  <si>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</si>
  <si>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</si>
  <si>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</si>
  <si>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</si>
  <si>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</si>
  <si>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</si>
  <si>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</si>
  <si>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</si>
  <si>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</si>
  <si>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</si>
  <si>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</si>
  <si>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</si>
  <si>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</si>
  <si>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</si>
  <si>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</si>
  <si>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</si>
  <si>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</si>
  <si>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</si>
  <si>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</si>
  <si>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</si>
  <si>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</si>
  <si>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</si>
  <si>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</si>
  <si>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</si>
  <si>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</si>
  <si>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</si>
  <si>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</si>
  <si>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</si>
  <si>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</si>
  <si>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</si>
  <si>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</si>
  <si>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</si>
  <si>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</si>
  <si>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</si>
  <si>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</si>
  <si>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</si>
  <si>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</si>
  <si>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</si>
  <si>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</si>
  <si>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</si>
  <si>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</si>
  <si>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</si>
  <si>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</si>
  <si>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</si>
  <si>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</si>
  <si>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</si>
  <si>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</si>
  <si>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</si>
  <si>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</si>
  <si>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</si>
  <si>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</si>
  <si>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</si>
  <si>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</si>
  <si>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</si>
  <si>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</si>
  <si>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</si>
  <si>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</si>
  <si>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</si>
  <si>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</si>
  <si>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</si>
  <si>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</si>
  <si>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</si>
  <si>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</si>
  <si>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</si>
  <si>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</si>
  <si>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</si>
  <si>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</si>
  <si>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</si>
  <si>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</si>
  <si>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</si>
  <si>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</si>
  <si>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</si>
  <si>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</si>
  <si>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</si>
  <si>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</si>
  <si>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</si>
  <si>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</si>
  <si>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</si>
  <si>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</si>
  <si>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</si>
  <si>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</si>
  <si>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</si>
  <si>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</si>
  <si>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</si>
  <si>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</si>
  <si>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</si>
  <si>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</si>
  <si>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</si>
  <si>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</si>
  <si>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</si>
  <si>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</si>
  <si>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</si>
  <si>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</si>
  <si>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</si>
  <si>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</si>
  <si>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</si>
  <si>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</si>
  <si>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</si>
  <si>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</si>
  <si>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</si>
  <si>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</si>
  <si>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</si>
  <si>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</si>
  <si>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</si>
  <si>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</si>
  <si>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</si>
  <si>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</si>
  <si>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</si>
  <si>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</si>
  <si>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</si>
  <si>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</si>
  <si>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</si>
  <si>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</si>
  <si>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</si>
  <si>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</si>
  <si>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</si>
  <si>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</si>
  <si>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</si>
  <si>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</si>
  <si>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</si>
  <si>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</si>
  <si>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</si>
  <si>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</si>
  <si>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</si>
  <si>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</si>
  <si>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</si>
  <si>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</si>
  <si>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</si>
  <si>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</si>
  <si>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</si>
  <si>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</si>
  <si>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</si>
  <si>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</si>
  <si>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</si>
  <si>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</si>
  <si>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</si>
  <si>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</si>
  <si>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</si>
  <si>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</si>
  <si>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</si>
  <si>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</si>
  <si>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</si>
  <si>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</si>
  <si>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</si>
  <si>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</si>
  <si>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</si>
  <si>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</si>
  <si>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</si>
  <si>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</si>
  <si>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</si>
  <si>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</si>
  <si>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</si>
  <si>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</si>
  <si>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</si>
  <si>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</si>
  <si>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</si>
  <si>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</si>
  <si>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</si>
  <si>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</si>
  <si>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</si>
  <si>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</si>
  <si>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</si>
  <si>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</si>
  <si>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</si>
  <si>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</si>
  <si>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</si>
  <si>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</si>
  <si>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</si>
  <si>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</si>
  <si>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</si>
  <si>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</si>
  <si>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</si>
  <si>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</si>
  <si>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</si>
  <si>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</si>
  <si>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</si>
  <si>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</si>
  <si>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</si>
  <si>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</si>
  <si>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</si>
  <si>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</si>
  <si>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</si>
  <si>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</si>
  <si>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</si>
  <si>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</si>
  <si>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</si>
  <si>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</si>
  <si>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</si>
  <si>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</si>
  <si>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</si>
  <si>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</si>
  <si>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</si>
  <si>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</si>
  <si>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</si>
  <si>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</si>
  <si>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</si>
  <si>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</si>
  <si>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</si>
  <si>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</si>
  <si>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</si>
  <si>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</si>
  <si>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</si>
  <si>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</si>
  <si>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</si>
  <si>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</si>
  <si>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</si>
  <si>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</si>
  <si>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</si>
  <si>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</si>
  <si>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</si>
  <si>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</si>
  <si>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</si>
  <si>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</si>
  <si>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</si>
  <si>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</si>
  <si>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</si>
  <si>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</si>
  <si>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</si>
  <si>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</si>
  <si>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</si>
  <si>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</si>
  <si>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</si>
  <si>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</si>
  <si>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</si>
  <si>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</si>
  <si>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</si>
  <si>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</si>
  <si>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</si>
  <si>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</si>
  <si>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</si>
  <si>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</si>
  <si>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</si>
  <si>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</si>
  <si>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</si>
  <si>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</si>
  <si>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</si>
  <si>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</si>
  <si>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</si>
  <si>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</si>
  <si>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</si>
  <si>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</si>
  <si>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</si>
  <si>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</si>
  <si>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</si>
  <si>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</si>
  <si>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</si>
  <si>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</si>
  <si>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</si>
  <si>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</si>
  <si>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</si>
  <si>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</si>
  <si>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</si>
  <si>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</si>
  <si>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</si>
  <si>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</si>
  <si>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</si>
  <si>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</si>
  <si>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</si>
  <si>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</si>
  <si>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</si>
  <si>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</si>
  <si>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</si>
  <si>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</si>
  <si>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</si>
  <si>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</si>
  <si>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</si>
  <si>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</si>
  <si>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</si>
  <si>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</si>
  <si>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</si>
  <si>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</si>
  <si>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</si>
  <si>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</si>
  <si>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</si>
  <si>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</si>
  <si>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</si>
  <si>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</si>
  <si>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</si>
  <si>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</si>
  <si>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</si>
  <si>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</si>
  <si>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</si>
  <si>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</si>
  <si>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</si>
  <si>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</si>
  <si>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</si>
  <si>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</si>
  <si>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</si>
  <si>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</si>
  <si>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</si>
  <si>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</si>
  <si>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</si>
  <si>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</si>
  <si>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</si>
  <si>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</si>
  <si>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</si>
  <si>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</si>
  <si>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</si>
  <si>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</si>
  <si>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</si>
  <si>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</si>
  <si>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</si>
  <si>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</si>
  <si>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</si>
  <si>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</si>
  <si>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</si>
  <si>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</si>
  <si>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</si>
  <si>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</si>
  <si>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</si>
  <si>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</si>
  <si>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</si>
  <si>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</si>
  <si>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</si>
  <si>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</si>
  <si>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</si>
  <si>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</si>
  <si>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</si>
  <si>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</si>
  <si>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</si>
  <si>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</si>
  <si>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</si>
  <si>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</si>
  <si>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</si>
  <si>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</si>
  <si>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</si>
  <si>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</si>
  <si>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</si>
  <si>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</si>
  <si>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</si>
  <si>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</si>
  <si>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</si>
  <si>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</si>
  <si>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</si>
  <si>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</si>
  <si>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</si>
  <si>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</si>
  <si>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</si>
  <si>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</si>
  <si>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</si>
  <si>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</si>
  <si>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</si>
  <si>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</si>
  <si>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</si>
  <si>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</si>
  <si>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</si>
  <si>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</si>
  <si>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</si>
  <si>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</si>
  <si>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</si>
  <si>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</si>
  <si>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</si>
  <si>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</si>
  <si>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</si>
  <si>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</si>
  <si>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</si>
  <si>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</si>
  <si>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</si>
  <si>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</si>
  <si>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</si>
  <si>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</si>
  <si>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</si>
  <si>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</si>
  <si>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</si>
  <si>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</si>
  <si>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</si>
  <si>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</si>
  <si>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</si>
  <si>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</si>
  <si>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</si>
  <si>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</si>
  <si>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</si>
  <si>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</si>
  <si>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</si>
  <si>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</si>
  <si>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</si>
  <si>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</si>
  <si>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</si>
  <si>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</si>
  <si>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</si>
  <si>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</si>
  <si>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</si>
  <si>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</si>
  <si>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</si>
  <si>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</si>
  <si>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</si>
  <si>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</si>
  <si>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</si>
  <si>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</si>
  <si>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</si>
  <si>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</si>
  <si>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</si>
  <si>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</si>
  <si>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</si>
  <si>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</si>
  <si>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</si>
  <si>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</si>
  <si>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</si>
  <si>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</si>
  <si>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</si>
  <si>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</si>
  <si>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</si>
  <si>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</si>
  <si>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</si>
  <si>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</si>
  <si>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</si>
  <si>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</si>
  <si>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</si>
  <si>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</si>
  <si>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</si>
  <si>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</si>
  <si>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</si>
  <si>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</si>
  <si>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</si>
  <si>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</si>
  <si>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</si>
  <si>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</si>
  <si>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</si>
  <si>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</si>
  <si>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</si>
  <si>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</si>
  <si>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</si>
  <si>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</si>
  <si>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</si>
  <si>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</si>
  <si>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</si>
  <si>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</si>
  <si>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</si>
  <si>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</si>
  <si>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</si>
  <si>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</si>
  <si>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</si>
  <si>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</si>
  <si>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</si>
  <si>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</si>
  <si>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</si>
  <si>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</si>
  <si>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</si>
  <si>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</si>
  <si>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</si>
  <si>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</si>
  <si>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</si>
  <si>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</si>
  <si>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</si>
  <si>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</si>
  <si>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</si>
  <si>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</si>
  <si>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</si>
  <si>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</si>
  <si>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</si>
  <si>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</si>
  <si>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</si>
  <si>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</si>
  <si>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</si>
  <si>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</si>
  <si>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</si>
  <si>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</si>
  <si>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</si>
  <si>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</si>
  <si>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</si>
  <si>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</si>
  <si>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</si>
  <si>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</si>
  <si>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</si>
  <si>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</si>
  <si>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</si>
  <si>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</si>
  <si>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</si>
  <si>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</si>
  <si>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</si>
  <si>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</si>
  <si>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</si>
  <si>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</si>
  <si>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</si>
  <si>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</si>
  <si>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</si>
  <si>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</si>
  <si>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</si>
  <si>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</si>
  <si>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</si>
  <si>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</si>
  <si>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</si>
  <si>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</si>
  <si>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</si>
  <si>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</si>
  <si>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</si>
  <si>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</si>
  <si>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</si>
  <si>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</si>
  <si>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</si>
  <si>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</si>
  <si>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</si>
  <si>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</si>
  <si>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</si>
  <si>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</si>
  <si>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</si>
  <si>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</si>
  <si>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</si>
  <si>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</si>
  <si>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</si>
  <si>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</si>
  <si>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</si>
  <si>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</si>
  <si>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</si>
  <si>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</si>
  <si>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</si>
  <si>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</si>
  <si>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</si>
  <si>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</si>
  <si>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</si>
  <si>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</si>
  <si>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</si>
  <si>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</si>
  <si>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</si>
  <si>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</si>
  <si>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</si>
  <si>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</si>
  <si>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</si>
  <si>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</si>
  <si>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</si>
  <si>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</si>
  <si>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</si>
  <si>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</si>
  <si>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</si>
  <si>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</si>
  <si>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</si>
  <si>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</si>
  <si>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</si>
  <si>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</si>
  <si>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</si>
  <si>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</si>
  <si>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</si>
  <si>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</si>
  <si>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</si>
  <si>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</si>
  <si>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</si>
  <si>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</si>
  <si>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</si>
  <si>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</si>
  <si>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</si>
  <si>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</si>
  <si>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</si>
  <si>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</si>
  <si>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</si>
  <si>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</si>
  <si>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</si>
  <si>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</si>
  <si>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</si>
  <si>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</si>
  <si>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</si>
  <si>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</si>
  <si>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</si>
  <si>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</si>
  <si>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</si>
  <si>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</si>
  <si>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</si>
  <si>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</si>
  <si>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</si>
  <si>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</si>
  <si>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</si>
  <si>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</si>
  <si>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</si>
  <si>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</si>
  <si>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</si>
  <si>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</si>
  <si>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</si>
  <si>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</si>
  <si>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</si>
  <si>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</si>
  <si>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</si>
  <si>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</si>
  <si>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</si>
  <si>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</si>
  <si>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</si>
  <si>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</si>
  <si>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</si>
  <si>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</si>
  <si>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</si>
  <si>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</si>
  <si>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</si>
  <si>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</si>
  <si>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</si>
  <si>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</si>
  <si>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</si>
  <si>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</si>
  <si>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</si>
  <si>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</si>
  <si>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</si>
  <si>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</si>
  <si>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</si>
  <si>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</si>
  <si>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</si>
  <si>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</si>
  <si>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</si>
  <si>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</si>
  <si>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</si>
  <si>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</si>
  <si>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</si>
  <si>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</si>
  <si>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</si>
  <si>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</si>
  <si>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</si>
  <si>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</si>
  <si>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</si>
  <si>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</si>
  <si>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</si>
  <si>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</si>
  <si>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</si>
  <si>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</si>
  <si>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</si>
  <si>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</si>
  <si>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</si>
  <si>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</si>
  <si>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</si>
  <si>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</si>
  <si>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</si>
  <si>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</si>
  <si>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</si>
  <si>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</si>
  <si>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</si>
  <si>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</si>
  <si>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</si>
  <si>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</si>
  <si>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</si>
  <si>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</si>
  <si>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</si>
  <si>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</si>
  <si>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</si>
  <si>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</si>
  <si>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</si>
  <si>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</si>
  <si>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</si>
  <si>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</si>
  <si>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</si>
  <si>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</si>
  <si>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</si>
  <si>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</si>
  <si>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</si>
  <si>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</si>
  <si>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</si>
  <si>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</si>
  <si>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</si>
  <si>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</si>
  <si>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</si>
  <si>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</si>
  <si>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</si>
  <si>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</si>
  <si>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</si>
  <si>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</si>
  <si>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</si>
  <si>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</si>
  <si>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</si>
  <si>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</si>
  <si>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</si>
  <si>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</si>
  <si>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</si>
  <si>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</si>
  <si>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</si>
  <si>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</si>
  <si>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</si>
  <si>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</si>
  <si>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</si>
  <si>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</si>
  <si>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</si>
  <si>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</si>
  <si>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</si>
  <si>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</si>
  <si>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</si>
  <si>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</si>
  <si>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</si>
  <si>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</si>
  <si>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</si>
  <si>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</si>
  <si>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</si>
  <si>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</si>
  <si>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</si>
  <si>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</si>
  <si>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</si>
  <si>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</si>
  <si>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</si>
  <si>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</si>
  <si>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</si>
  <si>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</si>
  <si>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</si>
  <si>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</si>
  <si>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</si>
  <si>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</si>
  <si>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</si>
  <si>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</si>
  <si>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</si>
  <si>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</si>
  <si>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</si>
  <si>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</si>
  <si>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</si>
  <si>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</si>
  <si>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</si>
  <si>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</si>
  <si>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</si>
  <si>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</si>
  <si>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</si>
  <si>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</si>
  <si>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</si>
  <si>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</si>
  <si>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</si>
  <si>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</si>
  <si>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</si>
  <si>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</si>
  <si>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</si>
  <si>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</si>
  <si>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</si>
  <si>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</si>
  <si>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</si>
  <si>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</si>
  <si>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</si>
  <si>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</si>
  <si>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</si>
  <si>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</si>
  <si>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</si>
  <si>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</si>
  <si>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</si>
  <si>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</si>
  <si>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</si>
  <si>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</si>
  <si>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</si>
  <si>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</si>
  <si>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</si>
  <si>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</si>
  <si>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</si>
  <si>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</si>
  <si>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</si>
  <si>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</si>
  <si>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</si>
  <si>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</si>
  <si>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</si>
  <si>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</si>
  <si>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</si>
  <si>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</si>
  <si>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</si>
  <si>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</si>
  <si>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</si>
  <si>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</si>
  <si>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</si>
  <si>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</si>
  <si>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</si>
  <si>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</si>
  <si>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</si>
  <si>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</si>
  <si>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</si>
  <si>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</si>
  <si>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</si>
  <si>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</si>
  <si>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</si>
  <si>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</si>
  <si>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</si>
  <si>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</si>
  <si>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</si>
  <si>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</si>
  <si>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</si>
  <si>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</si>
  <si>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</si>
  <si>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</si>
  <si>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</si>
  <si>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</si>
  <si>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</si>
  <si>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</si>
  <si>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</si>
  <si>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</si>
  <si>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</si>
  <si>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</si>
  <si>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</si>
  <si>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</si>
  <si>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</si>
  <si>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</si>
  <si>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</si>
  <si>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</si>
  <si>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</si>
  <si>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</si>
  <si>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</si>
  <si>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</si>
  <si>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</si>
  <si>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</si>
  <si>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</si>
  <si>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</si>
  <si>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</si>
  <si>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</si>
  <si>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</si>
  <si>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</si>
  <si>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</si>
  <si>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</si>
  <si>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</si>
  <si>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</si>
  <si>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</si>
  <si>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</si>
  <si>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</si>
  <si>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</si>
  <si>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</si>
  <si>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</si>
  <si>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</si>
  <si>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</si>
  <si>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</si>
  <si>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</si>
  <si>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</si>
  <si>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</si>
  <si>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</si>
  <si>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</si>
  <si>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</si>
  <si>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</si>
  <si>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</si>
  <si>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</si>
  <si>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</si>
  <si>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</si>
  <si>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</si>
  <si>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</si>
  <si>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</si>
  <si>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</si>
  <si>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</si>
  <si>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</si>
  <si>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</si>
  <si>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</si>
  <si>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</si>
  <si>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</si>
  <si>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</si>
  <si>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</si>
  <si>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</si>
  <si>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</si>
  <si>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</si>
  <si>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</si>
  <si>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</si>
  <si>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</si>
  <si>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</si>
  <si>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</si>
  <si>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</si>
  <si>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</si>
  <si>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</si>
  <si>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</si>
  <si>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</si>
  <si>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</si>
  <si>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</si>
  <si>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</si>
  <si>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</si>
  <si>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</si>
  <si>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</si>
  <si>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</si>
  <si>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</si>
  <si>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</si>
  <si>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</si>
  <si>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</si>
  <si>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</si>
  <si>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</si>
  <si>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</si>
  <si>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</si>
  <si>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</si>
  <si>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</si>
  <si>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</si>
  <si>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</si>
  <si>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</si>
  <si>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</si>
  <si>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</si>
  <si>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</si>
  <si>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</si>
  <si>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</si>
  <si>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</si>
  <si>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</si>
  <si>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</si>
  <si>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</si>
  <si>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</si>
  <si>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</si>
  <si>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</si>
  <si>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</si>
  <si>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</si>
  <si>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</si>
  <si>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</si>
  <si>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</si>
  <si>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</si>
  <si>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</si>
  <si>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</si>
  <si>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</si>
  <si>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</si>
  <si>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</si>
  <si>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</si>
  <si>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</si>
  <si>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</si>
  <si>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</si>
  <si>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</si>
  <si>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</si>
  <si>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</si>
  <si>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</si>
  <si>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</si>
  <si>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</si>
  <si>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</si>
  <si>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</si>
  <si>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</si>
  <si>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</si>
  <si>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</si>
  <si>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</si>
  <si>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</si>
  <si>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</si>
  <si>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</si>
  <si>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</si>
  <si>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</si>
  <si>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</si>
  <si>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</si>
  <si>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</si>
  <si>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</si>
  <si>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</si>
  <si>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</si>
  <si>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</si>
  <si>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</si>
  <si>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</si>
  <si>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</si>
  <si>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</si>
  <si>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</si>
  <si>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</si>
  <si>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</si>
  <si>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</si>
  <si>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</si>
  <si>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</si>
  <si>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</si>
  <si>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</si>
  <si>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</si>
  <si>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</si>
  <si>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</si>
  <si>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</si>
  <si>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</si>
  <si>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</si>
  <si>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</si>
  <si>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</si>
  <si>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</si>
  <si>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</si>
  <si>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</si>
  <si>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</si>
  <si>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</si>
  <si>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</si>
  <si>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</si>
  <si>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</si>
  <si>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</si>
  <si>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</si>
  <si>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</si>
  <si>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</si>
  <si>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</si>
  <si>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</si>
  <si>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</si>
  <si>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</si>
  <si>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</si>
  <si>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</si>
  <si>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</si>
  <si>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</si>
  <si>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</si>
  <si>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</si>
  <si>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</si>
  <si>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</si>
  <si>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</si>
  <si>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</si>
  <si>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</si>
  <si>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</si>
  <si>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</si>
  <si>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</si>
  <si>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</si>
  <si>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</si>
  <si>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</si>
  <si>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</si>
  <si>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</si>
  <si>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</si>
  <si>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</si>
  <si>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</si>
  <si>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</si>
  <si>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</si>
  <si>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</si>
  <si>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</si>
  <si>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</si>
  <si>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</si>
  <si>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</si>
  <si>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</si>
  <si>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</si>
  <si>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</si>
  <si>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</si>
  <si>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</si>
  <si>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</si>
  <si>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</si>
  <si>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</si>
  <si>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</si>
  <si>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</si>
  <si>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</si>
  <si>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</si>
  <si>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</si>
  <si>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</si>
  <si>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</si>
  <si>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</si>
  <si>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</si>
  <si>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</si>
  <si>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</si>
  <si>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</si>
  <si>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</si>
  <si>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</si>
  <si>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</si>
  <si>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</si>
  <si>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</si>
  <si>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</si>
  <si>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</si>
  <si>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</si>
  <si>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</si>
  <si>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</si>
  <si>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</si>
  <si>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</si>
  <si>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</si>
  <si>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</si>
  <si>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</si>
  <si>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</si>
  <si>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</si>
  <si>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</si>
  <si>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</si>
  <si>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</si>
  <si>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</si>
  <si>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</si>
  <si>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</si>
  <si>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</si>
  <si>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</si>
  <si>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</si>
  <si>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</si>
  <si>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</si>
  <si>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</si>
  <si>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</si>
  <si>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</si>
  <si>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</si>
  <si>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</si>
  <si>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</si>
  <si>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</si>
  <si>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</si>
  <si>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</si>
  <si>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</si>
  <si>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</si>
  <si>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</si>
  <si>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</si>
  <si>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</si>
  <si>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</si>
  <si>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</si>
  <si>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</si>
  <si>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</si>
  <si>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</si>
  <si>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</si>
  <si>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</si>
  <si>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</si>
  <si>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</si>
  <si>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</si>
  <si>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</si>
  <si>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</si>
  <si>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</si>
  <si>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</si>
  <si>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</si>
  <si>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</si>
  <si>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</si>
  <si>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</si>
  <si>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</si>
  <si>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</si>
  <si>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</si>
  <si>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</si>
  <si>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</si>
  <si>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</si>
  <si>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</si>
  <si>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</si>
  <si>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</si>
  <si>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</si>
  <si>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</si>
  <si>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</si>
  <si>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</si>
  <si>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</si>
  <si>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</si>
  <si>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</si>
  <si>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</si>
  <si>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</si>
  <si>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</si>
  <si>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</si>
  <si>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</si>
  <si>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</si>
  <si>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</si>
  <si>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</si>
  <si>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</si>
  <si>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</si>
  <si>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</si>
  <si>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</si>
  <si>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</si>
  <si>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</si>
  <si>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</si>
  <si>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</si>
  <si>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</si>
  <si>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</si>
  <si>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</si>
  <si>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</si>
  <si>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</si>
  <si>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</si>
  <si>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</si>
  <si>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</si>
  <si>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</si>
  <si>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</si>
  <si>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</si>
  <si>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</si>
  <si>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</si>
  <si>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</si>
  <si>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</si>
  <si>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</si>
  <si>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</si>
  <si>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</si>
  <si>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</si>
  <si>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</si>
  <si>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</si>
  <si>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</si>
  <si>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</si>
  <si>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</si>
  <si>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</si>
  <si>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</si>
  <si>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</si>
  <si>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</si>
  <si>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</si>
  <si>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</si>
  <si>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</si>
  <si>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</si>
  <si>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</si>
  <si>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</si>
  <si>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</si>
  <si>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</si>
  <si>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</si>
  <si>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</si>
  <si>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</si>
  <si>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</si>
  <si>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</si>
  <si>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</si>
  <si>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</si>
  <si>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</si>
  <si>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</si>
  <si>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</si>
  <si>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</si>
  <si>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</si>
  <si>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</si>
  <si>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</si>
  <si>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</si>
  <si>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</si>
  <si>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</si>
  <si>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</si>
  <si>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</si>
  <si>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</si>
  <si>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</si>
  <si>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</si>
  <si>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</si>
  <si>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</si>
  <si>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</si>
  <si>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</si>
  <si>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</si>
  <si>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</si>
  <si>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</si>
  <si>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</si>
  <si>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</si>
  <si>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</si>
  <si>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</si>
  <si>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</si>
  <si>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</si>
  <si>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</si>
  <si>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</si>
  <si>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</si>
  <si>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</si>
  <si>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</si>
  <si>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</si>
  <si>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</si>
  <si>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</si>
  <si>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</si>
  <si>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</si>
  <si>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</si>
  <si>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</si>
  <si>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</si>
  <si>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</si>
  <si>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</si>
  <si>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</si>
  <si>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</si>
  <si>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</si>
  <si>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</si>
  <si>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</si>
  <si>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</si>
  <si>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</si>
  <si>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</si>
  <si>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</si>
  <si>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</si>
  <si>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</si>
  <si>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</si>
  <si>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</si>
  <si>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</si>
  <si>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</si>
  <si>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</si>
  <si>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</si>
  <si>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</si>
  <si>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</si>
  <si>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</si>
  <si>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</si>
  <si>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</si>
  <si>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</si>
  <si>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</si>
  <si>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</si>
  <si>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</si>
  <si>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</si>
  <si>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</si>
  <si>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</si>
  <si>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</si>
  <si>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</si>
  <si>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</si>
  <si>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</si>
  <si>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</si>
  <si>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</si>
  <si>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</si>
  <si>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</si>
  <si>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</si>
  <si>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</si>
  <si>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</si>
  <si>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</si>
  <si>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</si>
  <si>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</si>
  <si>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</si>
  <si>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</si>
  <si>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</si>
  <si>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</si>
  <si>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</si>
  <si>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</si>
  <si>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</si>
  <si>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</si>
  <si>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</si>
  <si>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</si>
  <si>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</si>
  <si>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</si>
  <si>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</si>
  <si>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</si>
  <si>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</si>
  <si>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</si>
  <si>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</si>
  <si>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</si>
  <si>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</si>
  <si>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</si>
  <si>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</si>
  <si>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</si>
  <si>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</si>
  <si>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</si>
  <si>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</si>
  <si>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</si>
  <si>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</si>
  <si>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</si>
  <si>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</si>
  <si>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</si>
  <si>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</si>
  <si>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</si>
  <si>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</si>
  <si>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</si>
  <si>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</si>
  <si>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</si>
  <si>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</si>
  <si>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</si>
  <si>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</si>
  <si>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</si>
  <si>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</si>
  <si>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</si>
  <si>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</si>
  <si>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</si>
  <si>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</si>
  <si>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</si>
  <si>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</si>
  <si>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</si>
  <si>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</si>
  <si>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</si>
  <si>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</si>
  <si>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</si>
  <si>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</si>
  <si>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</si>
  <si>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</si>
  <si>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</si>
  <si>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</si>
  <si>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</si>
  <si>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</si>
  <si>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</si>
  <si>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</si>
  <si>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</si>
  <si>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</si>
  <si>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</si>
  <si>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</si>
  <si>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</si>
  <si>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</si>
  <si>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</si>
  <si>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</si>
  <si>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</si>
  <si>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</si>
  <si>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</si>
  <si>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</si>
  <si>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</si>
  <si>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</si>
  <si>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</si>
  <si>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</si>
  <si>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</si>
  <si>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</si>
  <si>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</si>
  <si>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</si>
  <si>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</si>
  <si>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</si>
  <si>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</si>
  <si>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</si>
  <si>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</si>
  <si>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</si>
  <si>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</si>
  <si>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</si>
  <si>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</si>
  <si>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</si>
  <si>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</si>
  <si>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</si>
  <si>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</si>
  <si>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</si>
  <si>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</si>
  <si>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</si>
  <si>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</si>
  <si>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</si>
  <si>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</si>
  <si>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</si>
  <si>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</si>
  <si>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</si>
  <si>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</si>
  <si>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</si>
  <si>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</si>
  <si>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</si>
  <si>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</si>
  <si>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</si>
  <si>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</si>
  <si>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</si>
  <si>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</si>
  <si>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</si>
  <si>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</si>
  <si>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</si>
  <si>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</si>
  <si>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</si>
  <si>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</si>
  <si>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</si>
  <si>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</si>
  <si>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</si>
  <si>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</si>
  <si>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</si>
  <si>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</si>
  <si>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</si>
  <si>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</si>
  <si>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</si>
  <si>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</si>
  <si>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</si>
  <si>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</si>
  <si>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</si>
  <si>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</si>
  <si>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</si>
  <si>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</si>
  <si>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</si>
  <si>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</si>
  <si>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</si>
  <si>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</si>
  <si>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</si>
  <si>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</si>
  <si>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</si>
  <si>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</si>
  <si>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</si>
  <si>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</si>
  <si>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</si>
  <si>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</si>
  <si>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</si>
  <si>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</si>
  <si>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</si>
  <si>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</si>
  <si>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</si>
  <si>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</si>
  <si>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</si>
  <si>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</si>
  <si>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</si>
  <si>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</si>
  <si>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</si>
  <si>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</si>
  <si>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</si>
  <si>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</si>
  <si>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</si>
  <si>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</si>
  <si>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</si>
  <si>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</si>
  <si>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</si>
  <si>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</si>
  <si>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</si>
  <si>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</si>
  <si>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</si>
  <si>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</si>
  <si>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</si>
  <si>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</si>
  <si>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</si>
  <si>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</si>
  <si>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</si>
  <si>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</si>
  <si>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</si>
  <si>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</si>
  <si>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</si>
  <si>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</si>
  <si>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</si>
  <si>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</si>
  <si>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</si>
  <si>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</si>
  <si>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</si>
  <si>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</si>
  <si>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</si>
  <si>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</si>
  <si>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</si>
  <si>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</si>
  <si>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</si>
  <si>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</si>
  <si>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</si>
  <si>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</si>
  <si>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</si>
  <si>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</si>
  <si>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</si>
  <si>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</si>
  <si>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</si>
  <si>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</si>
  <si>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</si>
  <si>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</si>
  <si>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</si>
  <si>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</si>
  <si>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</si>
  <si>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</si>
  <si>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</si>
  <si>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</si>
  <si>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</si>
  <si>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</si>
  <si>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</si>
  <si>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</si>
  <si>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</si>
  <si>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</si>
  <si>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</si>
  <si>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</si>
  <si>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</si>
  <si>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</si>
  <si>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</si>
  <si>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</si>
  <si>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</si>
  <si>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</si>
  <si>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</si>
  <si>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</si>
  <si>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</si>
  <si>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</si>
  <si>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</si>
  <si>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</si>
  <si>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</si>
  <si>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</si>
  <si>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</si>
  <si>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</si>
  <si>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</si>
  <si>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</si>
  <si>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</si>
  <si>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</si>
  <si>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</si>
  <si>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</si>
  <si>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</si>
  <si>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</si>
  <si>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</si>
  <si>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</si>
  <si>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</si>
  <si>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</si>
  <si>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</si>
  <si>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</si>
  <si>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</si>
  <si>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</si>
  <si>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</si>
  <si>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</si>
  <si>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</si>
  <si>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</si>
  <si>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</si>
  <si>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</si>
  <si>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</si>
  <si>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</si>
  <si>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</si>
  <si>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</si>
  <si>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</si>
  <si>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</si>
  <si>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</si>
  <si>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</si>
  <si>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</si>
  <si>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</si>
  <si>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</si>
  <si>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</si>
  <si>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</si>
  <si>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</si>
  <si>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</si>
  <si>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</si>
  <si>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</si>
  <si>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</si>
  <si>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</si>
  <si>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</si>
  <si>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</si>
  <si>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</si>
  <si>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</si>
  <si>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</si>
  <si>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</si>
  <si>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</si>
  <si>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</si>
  <si>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</si>
  <si>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</si>
  <si>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</si>
  <si>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</si>
  <si>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</si>
  <si>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</si>
  <si>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</si>
  <si>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</si>
  <si>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</si>
  <si>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</si>
  <si>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</si>
  <si>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</si>
  <si>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</si>
  <si>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</si>
  <si>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</si>
  <si>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</si>
  <si>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</si>
  <si>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</si>
  <si>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</si>
  <si>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</si>
  <si>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</si>
  <si>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</si>
  <si>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</si>
  <si>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</si>
  <si>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</si>
  <si>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</si>
  <si>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</si>
  <si>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</si>
  <si>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</si>
  <si>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</si>
  <si>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</si>
  <si>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</si>
  <si>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</si>
  <si>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</si>
  <si>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</si>
  <si>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</si>
  <si>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</si>
  <si>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</si>
  <si>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</si>
  <si>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</si>
  <si>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</si>
  <si>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</si>
  <si>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</si>
  <si>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</si>
  <si>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</si>
  <si>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</si>
  <si>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</si>
  <si>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</si>
  <si>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</si>
  <si>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</si>
  <si>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</si>
  <si>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</si>
  <si>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</si>
  <si>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</si>
  <si>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</si>
  <si>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</si>
  <si>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</si>
  <si>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</si>
  <si>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</si>
  <si>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</si>
  <si>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</si>
  <si>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</si>
  <si>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</si>
  <si>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</si>
  <si>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</si>
  <si>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</si>
  <si>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</si>
  <si>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</si>
  <si>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</si>
  <si>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</si>
  <si>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</si>
  <si>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</si>
  <si>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</si>
  <si>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</si>
  <si>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</si>
  <si>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</si>
  <si>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</si>
  <si>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</si>
  <si>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</si>
  <si>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</si>
  <si>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</si>
  <si>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</si>
  <si>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</si>
  <si>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</si>
  <si>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</si>
  <si>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</si>
  <si>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</si>
  <si>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</si>
  <si>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</si>
  <si>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</si>
  <si>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</si>
  <si>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</si>
  <si>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</si>
  <si>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</si>
  <si>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</si>
  <si>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</si>
  <si>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</si>
  <si>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</si>
  <si>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</si>
  <si>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</si>
  <si>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</si>
  <si>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</si>
  <si>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</si>
  <si>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</si>
  <si>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</si>
  <si>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</si>
  <si>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</si>
  <si>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</si>
  <si>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</si>
  <si>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</si>
  <si>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</si>
  <si>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</si>
  <si>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</si>
  <si>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</si>
  <si>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</si>
  <si>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</si>
  <si>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</si>
  <si>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</si>
  <si>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</si>
  <si>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</si>
  <si>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</si>
  <si>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</si>
  <si>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</si>
  <si>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</si>
  <si>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</si>
  <si>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</si>
  <si>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</si>
  <si>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</si>
  <si>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</si>
  <si>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</si>
  <si>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</si>
  <si>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</si>
  <si>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</si>
  <si>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</si>
  <si>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</si>
  <si>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</si>
  <si>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</si>
  <si>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</si>
  <si>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</si>
  <si>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</si>
  <si>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</si>
  <si>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</si>
  <si>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</si>
  <si>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</si>
  <si>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</si>
  <si>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</si>
  <si>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</si>
  <si>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</si>
  <si>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</si>
  <si>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</si>
  <si>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</si>
  <si>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</si>
  <si>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</si>
  <si>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</si>
  <si>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</si>
  <si>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</si>
  <si>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</si>
  <si>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</si>
  <si>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</si>
  <si>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</si>
  <si>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</si>
  <si>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</si>
  <si>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</si>
  <si>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</si>
  <si>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</si>
  <si>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</si>
  <si>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</si>
  <si>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</si>
  <si>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</si>
  <si>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</si>
  <si>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</si>
  <si>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</si>
  <si>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</si>
  <si>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</si>
  <si>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</si>
  <si>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</si>
  <si>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</si>
  <si>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</si>
  <si>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</si>
  <si>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</si>
  <si>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</si>
  <si>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</si>
  <si>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</si>
  <si>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</si>
  <si>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</si>
  <si>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</si>
  <si>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</si>
  <si>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</si>
  <si>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</si>
  <si>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</si>
  <si>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</si>
  <si>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</si>
  <si>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</si>
  <si>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</si>
  <si>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</si>
  <si>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</si>
  <si>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</si>
  <si>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</si>
  <si>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</si>
  <si>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</si>
  <si>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</si>
  <si>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</si>
  <si>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</si>
  <si>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</si>
  <si>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</si>
  <si>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</si>
  <si>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</si>
  <si>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</si>
  <si>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</si>
  <si>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</si>
  <si>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</si>
  <si>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</si>
  <si>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</si>
  <si>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</si>
  <si>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</si>
  <si>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</si>
  <si>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</si>
  <si>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</si>
  <si>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</si>
  <si>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</si>
  <si>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</si>
  <si>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</si>
  <si>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</si>
  <si>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</si>
  <si>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</si>
  <si>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</si>
  <si>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</si>
  <si>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</si>
  <si>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</si>
  <si>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</si>
  <si>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</si>
  <si>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</si>
  <si>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</si>
  <si>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</si>
  <si>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</si>
  <si>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</si>
  <si>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</si>
  <si>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</si>
  <si>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</si>
  <si>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</si>
  <si>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</si>
  <si>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</si>
  <si>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</si>
  <si>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</si>
  <si>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</si>
  <si>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</si>
  <si>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</si>
  <si>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</si>
  <si>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</si>
  <si>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</si>
  <si>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</si>
  <si>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</si>
  <si>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</si>
  <si>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</si>
  <si>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</si>
  <si>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</si>
  <si>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</si>
  <si>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</si>
  <si>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</si>
  <si>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</si>
  <si>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</si>
  <si>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</si>
  <si>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</si>
  <si>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</si>
  <si>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</si>
  <si>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</si>
  <si>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</si>
  <si>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</si>
  <si>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</si>
  <si>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</si>
  <si>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</si>
  <si>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</si>
  <si>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</si>
  <si>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</si>
  <si>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</si>
  <si>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</si>
  <si>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</si>
  <si>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</si>
  <si>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</si>
  <si>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</si>
  <si>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</si>
  <si>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</si>
  <si>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</si>
  <si>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</si>
  <si>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</si>
  <si>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</si>
  <si>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</si>
  <si>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</si>
  <si>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</si>
  <si>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</si>
  <si>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</si>
  <si>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</si>
  <si>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</si>
  <si>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</si>
  <si>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</si>
  <si>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</si>
  <si>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</si>
  <si>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</si>
  <si>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</si>
  <si>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</si>
  <si>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</si>
  <si>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</si>
  <si>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</si>
  <si>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</si>
  <si>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</si>
  <si>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</si>
  <si>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</si>
  <si>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</si>
  <si>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</si>
  <si>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</si>
  <si>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</si>
  <si>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</si>
  <si>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</si>
  <si>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</si>
  <si>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</si>
  <si>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</si>
  <si>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</si>
  <si>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</si>
  <si>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</si>
  <si>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</si>
  <si>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</si>
  <si>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</si>
  <si>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</si>
  <si>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</si>
  <si>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</si>
  <si>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</si>
  <si>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</si>
  <si>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</si>
  <si>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</si>
  <si>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</si>
  <si>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</si>
  <si>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</si>
  <si>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</si>
  <si>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</si>
  <si>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</si>
  <si>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</si>
  <si>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</si>
  <si>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</si>
  <si>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</si>
  <si>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</si>
  <si>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</si>
  <si>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</si>
  <si>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</si>
  <si>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</si>
  <si>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</si>
  <si>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</si>
  <si>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</si>
  <si>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</si>
  <si>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</si>
  <si>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</si>
  <si>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</si>
  <si>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</si>
  <si>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</si>
  <si>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</si>
  <si>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</si>
  <si>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</si>
  <si>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</si>
  <si>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</si>
  <si>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</si>
  <si>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</si>
  <si>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</si>
  <si>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</si>
  <si>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</si>
  <si>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</si>
  <si>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</si>
  <si>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</si>
  <si>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</si>
  <si>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</si>
  <si>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</si>
  <si>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</si>
  <si>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</si>
  <si>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</si>
  <si>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</si>
  <si>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</si>
  <si>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</si>
  <si>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</si>
  <si>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</si>
  <si>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</si>
  <si>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</si>
  <si>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</si>
  <si>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</si>
  <si>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</si>
  <si>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</si>
  <si>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</si>
  <si>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</si>
  <si>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</si>
  <si>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</si>
  <si>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</si>
  <si>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</si>
  <si>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</si>
  <si>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</si>
  <si>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</si>
  <si>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</si>
  <si>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</si>
  <si>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</si>
  <si>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</si>
  <si>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</si>
  <si>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</si>
  <si>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</si>
  <si>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</si>
  <si>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</si>
  <si>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</si>
  <si>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</si>
  <si>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</si>
  <si>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</si>
  <si>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</si>
  <si>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</si>
  <si>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</si>
  <si>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</si>
  <si>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</si>
  <si>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</si>
  <si>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</si>
  <si>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</si>
  <si>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</si>
  <si>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</si>
  <si>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</si>
  <si>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</si>
  <si>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</si>
  <si>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</si>
  <si>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</si>
  <si>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</si>
  <si>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</si>
  <si>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</si>
  <si>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</si>
  <si>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</si>
  <si>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</si>
  <si>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</si>
  <si>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</si>
  <si>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</si>
  <si>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</si>
  <si>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</si>
  <si>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</si>
  <si>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</si>
  <si>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</si>
  <si>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</si>
  <si>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</si>
  <si>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</si>
  <si>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</si>
  <si>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</si>
  <si>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</si>
  <si>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</si>
  <si>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</si>
  <si>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</si>
  <si>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</si>
  <si>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</si>
  <si>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</si>
  <si>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</si>
  <si>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</si>
  <si>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</si>
  <si>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</si>
  <si>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</si>
  <si>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</si>
  <si>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</si>
  <si>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</si>
  <si>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</si>
  <si>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</si>
  <si>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</si>
  <si>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</si>
  <si>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</si>
  <si>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</si>
  <si>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</si>
  <si>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</si>
  <si>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</si>
  <si>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</si>
  <si>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</si>
  <si>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</si>
  <si>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</si>
  <si>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</si>
  <si>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</si>
  <si>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</si>
  <si>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</si>
  <si>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</si>
  <si>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</si>
  <si>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</si>
  <si>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</si>
  <si>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</si>
  <si>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</si>
  <si>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</si>
  <si>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</si>
  <si>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</si>
  <si>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</si>
  <si>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</si>
  <si>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</si>
  <si>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</si>
  <si>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</si>
  <si>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</si>
  <si>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</si>
  <si>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</si>
  <si>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</si>
  <si>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</si>
  <si>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</si>
  <si>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</si>
  <si>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</si>
  <si>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</si>
  <si>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</si>
  <si>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</si>
  <si>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</si>
  <si>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</si>
  <si>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</si>
  <si>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</si>
  <si>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</si>
  <si>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</si>
  <si>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</si>
  <si>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</si>
  <si>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</si>
  <si>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</si>
  <si>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</si>
  <si>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</si>
  <si>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</si>
  <si>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</si>
  <si>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</si>
  <si>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</si>
  <si>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</si>
  <si>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</si>
  <si>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</si>
  <si>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</si>
  <si>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</si>
  <si>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</si>
  <si>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</si>
  <si>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</si>
  <si>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</si>
  <si>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</si>
  <si>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</si>
  <si>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</si>
  <si>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</si>
  <si>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</si>
  <si>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</si>
  <si>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</si>
  <si>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</si>
  <si>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</si>
  <si>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</si>
  <si>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</si>
  <si>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</si>
  <si>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</si>
  <si>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</si>
  <si>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</si>
  <si>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</si>
  <si>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</si>
  <si>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</si>
  <si>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</si>
  <si>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</si>
  <si>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</si>
  <si>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</si>
  <si>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</si>
  <si>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</si>
  <si>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</si>
  <si>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</si>
  <si>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</si>
  <si>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</si>
  <si>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</si>
  <si>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</si>
  <si>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</si>
  <si>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</si>
  <si>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</si>
  <si>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</si>
  <si>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</si>
  <si>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</si>
  <si>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</si>
  <si>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</si>
  <si>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</si>
  <si>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</si>
  <si>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</si>
  <si>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</si>
  <si>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</si>
  <si>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</si>
  <si>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</si>
  <si>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</si>
  <si>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</si>
  <si>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</si>
  <si>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</si>
  <si>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</si>
  <si>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</si>
  <si>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</si>
  <si>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</si>
  <si>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</si>
  <si>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</si>
  <si>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</si>
  <si>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</si>
  <si>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</si>
  <si>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</si>
  <si>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</si>
  <si>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</si>
  <si>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</si>
  <si>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</si>
  <si>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</si>
  <si>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</si>
  <si>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</si>
  <si>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</si>
  <si>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</si>
  <si>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</si>
  <si>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</si>
  <si>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</si>
  <si>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</si>
  <si>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</si>
  <si>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</si>
  <si>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</si>
  <si>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</si>
  <si>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</si>
  <si>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</si>
  <si>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</si>
  <si>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</si>
  <si>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</si>
  <si>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</si>
  <si>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</si>
  <si>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</si>
  <si>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</si>
  <si>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</si>
  <si>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</si>
  <si>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</si>
  <si>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</si>
  <si>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</si>
  <si>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</si>
  <si>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</si>
  <si>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</si>
  <si>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</si>
  <si>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</si>
  <si>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</si>
  <si>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</si>
  <si>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</si>
  <si>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</si>
  <si>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</si>
  <si>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</si>
  <si>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</si>
  <si>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</si>
  <si>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</si>
  <si>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</si>
  <si>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</si>
  <si>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</si>
  <si>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</si>
  <si>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</si>
  <si>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</si>
  <si>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</si>
  <si>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</si>
  <si>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</si>
  <si>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</si>
  <si>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</si>
  <si>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</si>
  <si>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</si>
  <si>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</si>
  <si>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</si>
  <si>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</si>
  <si>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</si>
  <si>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</si>
  <si>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</si>
  <si>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</si>
  <si>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</si>
  <si>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</si>
  <si>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</si>
  <si>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</si>
  <si>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</si>
  <si>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</si>
  <si>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</si>
  <si>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</si>
  <si>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</si>
  <si>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</si>
  <si>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</si>
  <si>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</si>
  <si>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</si>
  <si>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</si>
  <si>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</si>
  <si>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</si>
  <si>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</si>
  <si>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</si>
  <si>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</si>
  <si>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</si>
  <si>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</si>
  <si>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</si>
  <si>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</si>
  <si>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</si>
  <si>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</si>
  <si>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</si>
  <si>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</si>
  <si>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</si>
  <si>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</si>
  <si>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</si>
  <si>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</si>
  <si>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</si>
  <si>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</si>
  <si>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</si>
  <si>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</si>
  <si>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</si>
  <si>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</si>
  <si>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</si>
  <si>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</si>
  <si>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</si>
  <si>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</si>
  <si>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</si>
  <si>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</si>
  <si>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</si>
  <si>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</si>
  <si>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</si>
  <si>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</si>
  <si>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</si>
  <si>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</si>
  <si>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</si>
  <si>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</si>
  <si>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</si>
  <si>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</si>
  <si>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</si>
  <si>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</si>
  <si>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</si>
  <si>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</si>
  <si>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</si>
  <si>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</si>
  <si>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</si>
  <si>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</si>
  <si>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</si>
  <si>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</si>
  <si>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</si>
  <si>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</si>
  <si>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</si>
  <si>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</si>
  <si>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</si>
  <si>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</si>
  <si>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</si>
  <si>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</si>
  <si>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</si>
  <si>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</si>
  <si>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</si>
  <si>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</si>
  <si>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</si>
  <si>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</si>
  <si>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</si>
  <si>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</si>
  <si>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</si>
  <si>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</si>
  <si>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</si>
  <si>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</si>
  <si>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</si>
  <si>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</si>
  <si>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</si>
  <si>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</si>
  <si>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</si>
  <si>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</si>
  <si>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</si>
  <si>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</si>
  <si>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</si>
  <si>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</si>
  <si>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</si>
  <si>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</si>
  <si>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</si>
  <si>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</si>
  <si>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</si>
  <si>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</si>
  <si>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</si>
  <si>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</si>
  <si>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</si>
  <si>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</si>
  <si>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</si>
  <si>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</si>
  <si>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</si>
  <si>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</si>
  <si>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</si>
  <si>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</si>
  <si>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</si>
  <si>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</si>
  <si>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</si>
  <si>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</si>
  <si>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</si>
  <si>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</si>
  <si>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</si>
  <si>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</si>
  <si>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</si>
  <si>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</si>
  <si>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</si>
  <si>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</si>
  <si>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</si>
  <si>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</si>
  <si>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</si>
  <si>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</si>
  <si>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</si>
  <si>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</si>
  <si>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</si>
  <si>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</si>
  <si>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</si>
  <si>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</si>
  <si>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</si>
  <si>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</si>
  <si>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</si>
  <si>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</si>
  <si>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</si>
  <si>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</si>
  <si>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</si>
  <si>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</si>
  <si>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</si>
  <si>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</si>
  <si>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</si>
  <si>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</si>
  <si>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</si>
  <si>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</si>
  <si>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</si>
  <si>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</si>
  <si>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</si>
  <si>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</si>
  <si>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</si>
  <si>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</si>
  <si>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</si>
  <si>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</si>
  <si>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</si>
  <si>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</si>
  <si>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</si>
  <si>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</si>
  <si>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</si>
  <si>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</si>
  <si>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</si>
  <si>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</si>
  <si>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</si>
  <si>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</si>
  <si>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</si>
  <si>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</si>
  <si>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</si>
  <si>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</si>
  <si>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</si>
  <si>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</si>
  <si>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</si>
  <si>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</si>
  <si>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</si>
  <si>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</si>
  <si>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</si>
  <si>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</si>
  <si>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</si>
  <si>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</si>
  <si>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</si>
  <si>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</si>
  <si>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</si>
  <si>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</si>
  <si>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</si>
  <si>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</si>
  <si>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</si>
  <si>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</si>
  <si>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</si>
  <si>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</si>
  <si>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</si>
  <si>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</si>
  <si>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</si>
  <si>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</si>
  <si>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</si>
  <si>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</si>
  <si>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</si>
  <si>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</si>
  <si>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</si>
  <si>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</si>
  <si>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</si>
  <si>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</si>
  <si>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</si>
  <si>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</si>
  <si>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</si>
  <si>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</si>
  <si>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</si>
  <si>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</si>
  <si>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</si>
  <si>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</si>
  <si>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</si>
  <si>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</si>
  <si>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</si>
  <si>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</si>
  <si>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</si>
  <si>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</si>
  <si>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</si>
  <si>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</si>
  <si>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</si>
  <si>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</si>
  <si>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</si>
  <si>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</si>
  <si>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</si>
  <si>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</si>
  <si>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</si>
  <si>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</si>
  <si>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</si>
  <si>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</si>
  <si>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</si>
  <si>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</si>
  <si>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</si>
  <si>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</si>
  <si>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</si>
  <si>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</si>
  <si>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</si>
  <si>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</si>
  <si>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</si>
  <si>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</si>
  <si>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</si>
  <si>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</si>
  <si>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</si>
  <si>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</si>
  <si>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</si>
  <si>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</si>
  <si>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</si>
  <si>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</si>
  <si>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</si>
  <si>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</si>
  <si>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</si>
  <si>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</si>
  <si>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</si>
  <si>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</si>
  <si>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</si>
  <si>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</si>
  <si>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</si>
  <si>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</si>
  <si>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</si>
  <si>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</si>
  <si>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</si>
  <si>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</si>
  <si>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</si>
  <si>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</si>
  <si>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</si>
  <si>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</si>
  <si>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</si>
  <si>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</si>
  <si>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</si>
  <si>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</si>
  <si>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</si>
  <si>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</si>
  <si>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</si>
  <si>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</si>
  <si>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</si>
  <si>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</si>
  <si>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</si>
  <si>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</si>
  <si>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</si>
  <si>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</si>
  <si>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</si>
  <si>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</si>
  <si>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</si>
  <si>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</si>
  <si>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</si>
  <si>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</si>
  <si>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</si>
  <si>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</si>
  <si>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</si>
  <si>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</si>
  <si>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</si>
  <si>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</si>
  <si>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</si>
  <si>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</si>
  <si>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</si>
  <si>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</si>
  <si>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</si>
  <si>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</si>
  <si>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</si>
  <si>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</si>
  <si>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</si>
  <si>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</si>
  <si>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</si>
  <si>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</si>
  <si>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</si>
  <si>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</si>
  <si>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</si>
  <si>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</si>
  <si>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</si>
  <si>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</si>
  <si>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</si>
  <si>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</si>
  <si>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</si>
  <si>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</si>
  <si>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</si>
  <si>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</si>
  <si>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</si>
  <si>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</si>
  <si>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</si>
  <si>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</si>
  <si>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</si>
  <si>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</si>
  <si>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</si>
  <si>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</si>
  <si>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</si>
  <si>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</si>
  <si>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</si>
  <si>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</si>
  <si>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</si>
  <si>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</si>
  <si>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</si>
  <si>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</si>
  <si>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</si>
  <si>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</si>
  <si>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</si>
  <si>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</si>
  <si>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</si>
  <si>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</si>
  <si>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</si>
  <si>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</si>
  <si>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</si>
  <si>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</si>
  <si>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</si>
  <si>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</si>
  <si>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</si>
  <si>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</si>
  <si>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</si>
  <si>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</si>
  <si>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</si>
  <si>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</si>
  <si>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</si>
  <si>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</si>
  <si>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</si>
  <si>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</si>
  <si>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</si>
  <si>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</si>
  <si>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</si>
  <si>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</si>
  <si>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</si>
  <si>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</si>
  <si>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</si>
  <si>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</si>
  <si>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</si>
  <si>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</si>
  <si>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</si>
  <si>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</si>
  <si>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</si>
  <si>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</si>
  <si>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</si>
  <si>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</si>
  <si>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</si>
  <si>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</si>
  <si>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</si>
  <si>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</si>
  <si>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</si>
  <si>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</si>
  <si>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</si>
  <si>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</si>
  <si>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</si>
  <si>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</si>
  <si>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</si>
  <si>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</si>
  <si>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</si>
  <si>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</si>
  <si>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</si>
  <si>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</si>
  <si>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</si>
  <si>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</si>
  <si>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</si>
  <si>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</si>
  <si>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</si>
  <si>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</si>
  <si>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</si>
  <si>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</si>
  <si>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</si>
  <si>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</si>
  <si>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</si>
  <si>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</si>
  <si>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</si>
  <si>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</si>
  <si>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</si>
  <si>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</si>
  <si>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</si>
  <si>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</si>
  <si>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</si>
  <si>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</si>
  <si>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</si>
  <si>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</si>
  <si>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</si>
  <si>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</si>
  <si>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</si>
  <si>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</si>
  <si>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</si>
  <si>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</si>
  <si>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</si>
  <si>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</si>
  <si>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</si>
  <si>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</si>
  <si>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</si>
  <si>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</si>
  <si>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</si>
  <si>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</si>
  <si>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</si>
  <si>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</si>
  <si>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</si>
  <si>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</si>
  <si>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</si>
  <si>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</si>
  <si>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</si>
  <si>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</si>
  <si>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</si>
  <si>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</si>
  <si>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</si>
  <si>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</si>
  <si>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</si>
  <si>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</si>
  <si>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</si>
  <si>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</si>
  <si>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</si>
  <si>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</si>
  <si>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</si>
  <si>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</si>
  <si>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</si>
  <si>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</si>
  <si>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</si>
  <si>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</si>
  <si>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</si>
  <si>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</si>
  <si>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</si>
  <si>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</si>
  <si>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</si>
  <si>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</si>
  <si>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</si>
  <si>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</si>
  <si>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</si>
  <si>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</si>
  <si>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</si>
  <si>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</si>
  <si>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</si>
  <si>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</si>
  <si>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</si>
  <si>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</si>
  <si>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</si>
  <si>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</si>
  <si>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</si>
  <si>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</si>
  <si>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</si>
  <si>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</si>
  <si>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</si>
  <si>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</si>
  <si>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</si>
  <si>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</si>
  <si>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</si>
  <si>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</si>
  <si>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</si>
  <si>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</si>
  <si>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</si>
  <si>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</si>
  <si>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</si>
  <si>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</si>
  <si>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</si>
  <si>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</si>
  <si>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</si>
  <si>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</si>
  <si>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</si>
  <si>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</si>
  <si>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</si>
  <si>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</si>
  <si>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</si>
  <si>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</si>
  <si>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</si>
  <si>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</si>
  <si>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</si>
  <si>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</si>
  <si>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</si>
  <si>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</si>
  <si>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</si>
  <si>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</si>
  <si>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</si>
  <si>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</si>
  <si>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</si>
  <si>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</si>
  <si>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</si>
  <si>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</si>
  <si>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</si>
  <si>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</si>
  <si>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</si>
  <si>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</si>
  <si>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</si>
  <si>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</si>
  <si>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</si>
  <si>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</si>
  <si>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</si>
  <si>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</si>
  <si>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</si>
  <si>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</si>
  <si>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</si>
  <si>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</si>
  <si>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</si>
  <si>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</si>
  <si>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</si>
  <si>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</si>
  <si>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</si>
  <si>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</si>
  <si>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</si>
  <si>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</si>
  <si>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</si>
  <si>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</si>
  <si>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</si>
  <si>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</si>
  <si>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</si>
  <si>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</si>
  <si>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</si>
  <si>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</si>
  <si>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</si>
  <si>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</si>
  <si>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</si>
  <si>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</si>
  <si>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</si>
  <si>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</si>
  <si>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</si>
  <si>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</si>
  <si>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</si>
  <si>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</si>
  <si>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</si>
  <si>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</si>
  <si>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</si>
  <si>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</si>
  <si>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</si>
  <si>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</si>
  <si>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</si>
  <si>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</si>
  <si>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</si>
  <si>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</si>
  <si>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</si>
  <si>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</si>
  <si>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</si>
  <si>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</si>
  <si>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</si>
  <si>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</si>
  <si>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</si>
  <si>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</si>
  <si>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</si>
  <si>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</si>
  <si>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</si>
  <si>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</si>
  <si>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</si>
  <si>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</si>
  <si>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</si>
  <si>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</si>
  <si>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</si>
  <si>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</si>
  <si>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</si>
  <si>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</si>
  <si>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</si>
  <si>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</si>
  <si>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</si>
  <si>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</si>
  <si>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</si>
  <si>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</si>
  <si>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</si>
  <si>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</si>
  <si>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</si>
  <si>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</si>
  <si>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</si>
  <si>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</si>
  <si>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</si>
  <si>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</si>
  <si>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</si>
  <si>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</si>
  <si>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</si>
  <si>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</si>
  <si>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</si>
  <si>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</si>
  <si>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</si>
  <si>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</si>
  <si>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</si>
  <si>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</si>
  <si>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</si>
  <si>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</si>
  <si>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</si>
  <si>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</si>
  <si>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</si>
  <si>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</si>
  <si>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</si>
  <si>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</si>
  <si>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</si>
  <si>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</si>
  <si>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</si>
  <si>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</si>
  <si>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</si>
  <si>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</si>
  <si>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</si>
  <si>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</si>
  <si>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</si>
  <si>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</si>
  <si>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</si>
  <si>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</si>
  <si>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</si>
  <si>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</si>
  <si>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</si>
  <si>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</si>
  <si>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</si>
  <si>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</si>
  <si>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</si>
  <si>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</si>
  <si>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</si>
  <si>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</si>
  <si>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</si>
  <si>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</si>
  <si>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</si>
  <si>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</si>
  <si>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</si>
  <si>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</si>
  <si>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</si>
  <si>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</si>
  <si>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</si>
  <si>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</si>
  <si>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</si>
  <si>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</si>
  <si>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</si>
  <si>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</si>
  <si>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</si>
  <si>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</si>
  <si>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</si>
  <si>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</si>
  <si>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</si>
  <si>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</si>
  <si>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</si>
  <si>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</si>
  <si>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</si>
  <si>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</si>
  <si>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</si>
  <si>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</si>
  <si>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</si>
  <si>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</si>
  <si>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</si>
  <si>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</si>
  <si>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</si>
  <si>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</si>
  <si>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</si>
  <si>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</si>
  <si>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</si>
  <si>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</si>
  <si>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</si>
  <si>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</si>
  <si>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</si>
  <si>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</si>
  <si>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</si>
  <si>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</si>
  <si>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</si>
  <si>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</si>
  <si>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</si>
  <si>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</si>
  <si>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</si>
  <si>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</si>
  <si>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</si>
  <si>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</si>
  <si>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</si>
  <si>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</si>
  <si>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</si>
  <si>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</si>
  <si>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</si>
  <si>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</si>
  <si>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</si>
  <si>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</si>
  <si>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</si>
  <si>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</si>
  <si>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</si>
  <si>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</si>
  <si>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</si>
  <si>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</si>
  <si>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</si>
  <si>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</si>
  <si>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</si>
  <si>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</si>
  <si>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</si>
  <si>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</si>
  <si>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</si>
  <si>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</si>
  <si>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</si>
  <si>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</si>
  <si>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</si>
  <si>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</si>
  <si>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</si>
  <si>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</si>
  <si>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</si>
  <si>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</si>
  <si>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</si>
  <si>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</si>
  <si>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</si>
  <si>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</si>
  <si>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</si>
  <si>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</si>
  <si>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</si>
  <si>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</si>
  <si>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</si>
  <si>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</si>
  <si>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</si>
  <si>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</si>
  <si>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</si>
  <si>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</si>
  <si>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</si>
  <si>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</si>
  <si>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</si>
  <si>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</si>
  <si>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</si>
  <si>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</si>
  <si>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</si>
  <si>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</si>
  <si>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</si>
  <si>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</si>
  <si>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</si>
  <si>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</si>
  <si>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</si>
  <si>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</si>
  <si>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</si>
  <si>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</si>
  <si>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</si>
  <si>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</si>
  <si>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</si>
  <si>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</si>
  <si>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</si>
  <si>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</si>
  <si>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</si>
  <si>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</si>
  <si>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</si>
  <si>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</si>
  <si>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</si>
  <si>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</si>
  <si>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</si>
  <si>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</si>
  <si>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</si>
  <si>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</si>
  <si>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</si>
  <si>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</si>
  <si>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</si>
  <si>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</si>
  <si>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</si>
  <si>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</si>
  <si>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</si>
  <si>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</si>
  <si>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</si>
  <si>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</si>
  <si>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</si>
  <si>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</si>
  <si>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</si>
  <si>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</si>
  <si>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</si>
  <si>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</si>
  <si>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</si>
  <si>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</si>
  <si>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</si>
  <si>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</si>
  <si>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</si>
  <si>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</si>
  <si>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</si>
  <si>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</si>
  <si>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</si>
  <si>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</si>
  <si>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</si>
  <si>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</si>
  <si>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</si>
  <si>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</si>
  <si>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</si>
  <si>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</si>
  <si>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</si>
  <si>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</si>
  <si>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</si>
  <si>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</si>
  <si>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</si>
  <si>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</si>
  <si>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</si>
  <si>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</si>
  <si>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</si>
  <si>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</si>
  <si>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</si>
  <si>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</si>
  <si>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</si>
  <si>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</si>
  <si>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</si>
  <si>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</si>
  <si>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</si>
  <si>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</si>
  <si>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</si>
  <si>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</si>
  <si>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</si>
  <si>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</si>
  <si>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</si>
  <si>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</si>
  <si>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</si>
  <si>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</si>
  <si>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</si>
  <si>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</si>
  <si>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</si>
  <si>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</si>
  <si>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</si>
  <si>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</si>
  <si>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</si>
  <si>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</si>
  <si>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</si>
  <si>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</si>
  <si>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</si>
  <si>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</si>
  <si>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</si>
  <si>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</si>
  <si>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</si>
  <si>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</si>
  <si>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</si>
  <si>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</si>
  <si>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</si>
  <si>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</si>
  <si>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</si>
  <si>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</si>
  <si>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</si>
  <si>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</si>
  <si>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</si>
  <si>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</si>
  <si>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</si>
  <si>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</si>
  <si>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</si>
  <si>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</si>
  <si>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</si>
  <si>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</si>
  <si>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</si>
  <si>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</si>
  <si>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</si>
  <si>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</si>
  <si>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</si>
  <si>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</si>
  <si>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</si>
  <si>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</si>
  <si>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</si>
  <si>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</si>
  <si>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</si>
  <si>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</si>
  <si>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</si>
  <si>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</si>
  <si>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</si>
  <si>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</si>
  <si>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</si>
  <si>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</si>
  <si>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</si>
  <si>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</si>
  <si>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</si>
  <si>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</si>
  <si>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</si>
  <si>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</si>
  <si>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</si>
  <si>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</si>
  <si>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</si>
  <si>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</si>
  <si>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</si>
  <si>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</si>
  <si>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</si>
  <si>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</si>
  <si>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</si>
  <si>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</si>
  <si>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</si>
  <si>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</si>
  <si>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</si>
  <si>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</si>
  <si>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</si>
  <si>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</si>
  <si>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</si>
  <si>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</si>
  <si>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</si>
  <si>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</si>
  <si>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</si>
  <si>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</si>
  <si>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</si>
  <si>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</si>
  <si>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</si>
  <si>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</si>
  <si>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</si>
  <si>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</si>
  <si>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</si>
  <si>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</si>
  <si>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</si>
  <si>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</si>
  <si>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</si>
  <si>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</si>
  <si>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</si>
  <si>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</si>
  <si>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</si>
  <si>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</si>
  <si>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</si>
  <si>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</si>
  <si>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</si>
  <si>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</si>
  <si>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</si>
  <si>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</si>
  <si>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</si>
  <si>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</si>
  <si>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</si>
  <si>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</si>
  <si>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</si>
  <si>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</si>
  <si>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</si>
  <si>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</si>
  <si>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</si>
  <si>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</si>
  <si>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</si>
  <si>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</si>
  <si>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</si>
  <si>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</si>
  <si>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</si>
  <si>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</si>
  <si>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</si>
  <si>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</si>
  <si>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</si>
  <si>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</si>
  <si>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</si>
  <si>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</si>
  <si>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</si>
  <si>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</si>
  <si>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</si>
  <si>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</si>
  <si>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</si>
  <si>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</si>
  <si>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</si>
  <si>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</si>
  <si>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</si>
  <si>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</si>
  <si>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</si>
  <si>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</si>
  <si>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</si>
  <si>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</si>
  <si>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</si>
  <si>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</si>
  <si>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</si>
  <si>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</si>
  <si>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</si>
  <si>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</si>
  <si>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</si>
  <si>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</si>
  <si>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</si>
  <si>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</si>
  <si>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</si>
  <si>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</si>
  <si>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</si>
  <si>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</si>
  <si>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</si>
  <si>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</si>
  <si>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</si>
  <si>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</si>
  <si>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</si>
  <si>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</si>
  <si>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</si>
  <si>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</si>
  <si>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</si>
  <si>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</si>
  <si>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</si>
  <si>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</si>
  <si>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</si>
  <si>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</si>
  <si>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</si>
  <si>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</si>
  <si>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</si>
  <si>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</si>
  <si>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</si>
  <si>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</si>
  <si>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</si>
  <si>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</si>
  <si>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</si>
  <si>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</si>
  <si>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</si>
  <si>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</si>
  <si>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</si>
  <si>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</si>
  <si>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</si>
  <si>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</si>
  <si>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</si>
  <si>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</si>
  <si>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</si>
  <si>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</si>
  <si>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</si>
  <si>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</si>
  <si>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</si>
  <si>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</si>
  <si>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</si>
  <si>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</si>
  <si>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</si>
  <si>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</si>
  <si>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</si>
  <si>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</si>
  <si>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</si>
  <si>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</si>
  <si>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</si>
  <si>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</si>
  <si>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</si>
  <si>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</si>
  <si>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</si>
  <si>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</si>
  <si>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</si>
  <si>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</si>
  <si>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</si>
  <si>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</si>
  <si>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</si>
  <si>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</si>
  <si>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</si>
  <si>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</si>
  <si>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</si>
  <si>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</si>
  <si>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</si>
  <si>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</si>
  <si>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</si>
  <si>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</si>
  <si>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</si>
  <si>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</si>
  <si>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</si>
  <si>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</si>
  <si>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</si>
  <si>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</si>
  <si>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</si>
  <si>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</si>
  <si>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</si>
  <si>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</si>
  <si>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</si>
  <si>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</si>
  <si>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</si>
  <si>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</si>
  <si>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</si>
  <si>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</si>
  <si>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</si>
  <si>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</si>
  <si>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</si>
  <si>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</si>
  <si>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</si>
  <si>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</si>
  <si>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</si>
  <si>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</si>
  <si>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</si>
  <si>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</si>
  <si>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</si>
  <si>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</si>
  <si>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</si>
  <si>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</si>
  <si>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</si>
  <si>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</si>
  <si>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</si>
  <si>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</si>
  <si>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</si>
  <si>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</si>
  <si>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</si>
  <si>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</si>
  <si>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</si>
  <si>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</si>
  <si>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</si>
  <si>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</si>
  <si>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</si>
  <si>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</si>
  <si>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</si>
  <si>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</si>
  <si>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</si>
  <si>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</si>
  <si>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</si>
  <si>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</si>
  <si>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</si>
  <si>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</si>
  <si>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</si>
  <si>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</si>
  <si>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</si>
  <si>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</si>
  <si>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</si>
  <si>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</si>
  <si>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</si>
  <si>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</si>
  <si>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</si>
  <si>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</si>
  <si>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</si>
  <si>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</si>
  <si>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</si>
  <si>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</si>
  <si>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</si>
  <si>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</si>
  <si>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</si>
  <si>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</si>
  <si>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</si>
  <si>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</si>
  <si>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</si>
  <si>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</si>
  <si>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</si>
  <si>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</si>
  <si>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</si>
  <si>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</si>
  <si>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</si>
  <si>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</si>
  <si>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</si>
  <si>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</si>
  <si>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</si>
  <si>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</si>
  <si>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</si>
  <si>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</si>
  <si>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</si>
  <si>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</si>
  <si>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</si>
  <si>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</si>
  <si>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</si>
  <si>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</si>
  <si>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</si>
  <si>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</si>
  <si>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</si>
  <si>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</si>
  <si>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</si>
  <si>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</si>
  <si>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</si>
  <si>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</si>
  <si>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</si>
  <si>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</si>
  <si>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</si>
  <si>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</si>
  <si>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</si>
  <si>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</si>
  <si>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</si>
  <si>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</si>
  <si>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</si>
  <si>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</si>
  <si>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</si>
  <si>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</si>
  <si>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</si>
  <si>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</si>
  <si>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</si>
  <si>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</si>
  <si>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</si>
  <si>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</si>
  <si>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</si>
  <si>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</si>
  <si>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</si>
  <si>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</si>
  <si>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</si>
  <si>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</si>
  <si>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</si>
  <si>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</si>
  <si>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</si>
  <si>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</si>
  <si>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</si>
  <si>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</si>
  <si>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</si>
  <si>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</si>
  <si>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</si>
  <si>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</si>
  <si>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</si>
  <si>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</si>
  <si>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</si>
  <si>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</si>
  <si>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</si>
  <si>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</si>
  <si>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</si>
  <si>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</si>
  <si>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</si>
  <si>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</si>
  <si>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</si>
  <si>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</si>
  <si>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</si>
  <si>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</si>
  <si>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</si>
  <si>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</si>
  <si>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</si>
  <si>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</si>
  <si>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</si>
  <si>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</si>
  <si>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</si>
  <si>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</si>
  <si>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</si>
  <si>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</si>
  <si>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</si>
  <si>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</si>
  <si>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</si>
  <si>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</si>
  <si>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</si>
  <si>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</si>
  <si>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</si>
  <si>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</si>
  <si>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</si>
  <si>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</si>
  <si>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</si>
  <si>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</si>
  <si>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</si>
  <si>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</si>
  <si>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</si>
  <si>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</si>
  <si>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</si>
  <si>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</si>
  <si>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</si>
  <si>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</si>
  <si>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</si>
  <si>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</si>
  <si>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</si>
  <si>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</si>
  <si>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</si>
  <si>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</si>
  <si>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</si>
  <si>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</si>
  <si>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</si>
  <si>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</si>
  <si>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</si>
  <si>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</si>
  <si>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</si>
  <si>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</si>
  <si>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</si>
  <si>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</si>
  <si>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</si>
  <si>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</si>
  <si>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</si>
  <si>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</si>
  <si>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</si>
  <si>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</si>
  <si>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</si>
  <si>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</si>
  <si>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</si>
  <si>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</si>
  <si>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</si>
  <si>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</si>
  <si>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</si>
  <si>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</si>
  <si>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</si>
  <si>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</si>
  <si>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</si>
  <si>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</si>
  <si>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</si>
  <si>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</si>
  <si>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</si>
  <si>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</si>
  <si>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</si>
  <si>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</si>
  <si>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</si>
  <si>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</si>
  <si>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</si>
  <si>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</si>
  <si>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</si>
  <si>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</si>
  <si>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</si>
  <si>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</si>
  <si>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</si>
  <si>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</si>
  <si>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</si>
  <si>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</si>
  <si>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</si>
  <si>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</si>
  <si>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</si>
  <si>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</si>
  <si>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</si>
  <si>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</si>
  <si>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</si>
  <si>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</si>
  <si>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</si>
  <si>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</si>
  <si>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</si>
  <si>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</si>
  <si>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</si>
  <si>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</si>
  <si>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</si>
  <si>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</si>
  <si>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</si>
  <si>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</si>
  <si>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</si>
  <si>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</si>
  <si>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</si>
  <si>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</si>
  <si>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</si>
  <si>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</si>
  <si>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</si>
  <si>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</si>
  <si>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</si>
  <si>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</si>
  <si>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</si>
  <si>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</si>
  <si>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</si>
  <si>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</si>
  <si>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</si>
  <si>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</si>
  <si>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</si>
  <si>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</si>
  <si>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</si>
  <si>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</si>
  <si>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</si>
  <si>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</si>
  <si>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</si>
  <si>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</si>
  <si>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</si>
  <si>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</si>
  <si>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</si>
  <si>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</si>
  <si>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</si>
  <si>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</si>
  <si>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</si>
  <si>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</si>
  <si>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</si>
  <si>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</si>
  <si>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</si>
  <si>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</si>
  <si>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</si>
  <si>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</si>
  <si>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</si>
  <si>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</si>
  <si>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</si>
  <si>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</si>
  <si>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</si>
  <si>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</si>
  <si>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</si>
  <si>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</si>
  <si>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</si>
  <si>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</si>
  <si>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</si>
  <si>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</si>
  <si>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</si>
  <si>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</si>
  <si>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</si>
  <si>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</si>
  <si>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</si>
  <si>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</si>
  <si>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</si>
  <si>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</si>
  <si>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</si>
  <si>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</si>
  <si>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</si>
  <si>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</si>
  <si>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</si>
  <si>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</si>
  <si>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</si>
  <si>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</si>
  <si>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</si>
  <si>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</si>
  <si>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</si>
  <si>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</si>
  <si>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</si>
  <si>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</si>
  <si>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</si>
  <si>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</si>
  <si>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</si>
  <si>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</si>
  <si>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</si>
  <si>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</si>
  <si>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</si>
  <si>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</si>
  <si>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</si>
  <si>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</si>
  <si>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</si>
  <si>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</si>
  <si>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</si>
  <si>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</si>
  <si>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</si>
  <si>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</si>
  <si>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</si>
  <si>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</si>
  <si>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</si>
  <si>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</si>
  <si>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</si>
  <si>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</si>
  <si>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</si>
  <si>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</si>
  <si>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</si>
  <si>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</si>
  <si>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</si>
  <si>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</si>
  <si>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</si>
  <si>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</si>
  <si>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</si>
  <si>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</si>
  <si>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</si>
  <si>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</si>
  <si>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</si>
  <si>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</si>
  <si>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</si>
  <si>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</si>
  <si>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</si>
  <si>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</si>
  <si>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</si>
  <si>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</si>
  <si>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</si>
  <si>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</si>
  <si>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</si>
  <si>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</si>
  <si>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</si>
  <si>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</si>
  <si>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</si>
  <si>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</si>
  <si>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</si>
  <si>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</si>
  <si>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</si>
  <si>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</si>
  <si>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</si>
  <si>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</si>
  <si>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</si>
  <si>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</si>
  <si>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</si>
  <si>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</si>
  <si>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</si>
  <si>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</si>
  <si>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</si>
  <si>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</si>
  <si>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</si>
  <si>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</si>
  <si>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</si>
  <si>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</si>
  <si>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</si>
  <si>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</si>
  <si>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</si>
  <si>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</si>
  <si>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</si>
  <si>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</si>
  <si>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</si>
  <si>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</si>
  <si>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</si>
  <si>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</si>
  <si>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</si>
  <si>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</si>
  <si>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</si>
  <si>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</si>
  <si>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</si>
  <si>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</si>
  <si>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</si>
  <si>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</si>
  <si>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</si>
  <si>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</si>
  <si>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</si>
  <si>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</si>
  <si>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</si>
  <si>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</si>
  <si>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</si>
  <si>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</si>
  <si>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</si>
  <si>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</si>
  <si>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</si>
  <si>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</si>
  <si>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</si>
  <si>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</si>
  <si>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</si>
  <si>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</si>
  <si>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</si>
  <si>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</si>
  <si>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</si>
  <si>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</si>
  <si>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</si>
  <si>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</si>
  <si>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</si>
  <si>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</si>
  <si>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</si>
  <si>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</si>
  <si>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</si>
  <si>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</si>
  <si>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</si>
  <si>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</si>
  <si>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</si>
  <si>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</si>
  <si>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</si>
  <si>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</si>
  <si>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</si>
  <si>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</si>
  <si>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</si>
  <si>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</si>
  <si>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</si>
  <si>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</si>
  <si>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</si>
  <si>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</si>
  <si>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</si>
  <si>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</si>
  <si>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</si>
  <si>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</si>
  <si>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</si>
  <si>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</si>
  <si>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</si>
  <si>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</si>
  <si>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</si>
  <si>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</si>
  <si>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</si>
  <si>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</si>
  <si>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</si>
  <si>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</si>
  <si>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</si>
  <si>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</si>
  <si>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</si>
  <si>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</si>
  <si>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</si>
  <si>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</si>
  <si>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</si>
  <si>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</si>
  <si>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</si>
  <si>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</si>
  <si>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</si>
  <si>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</si>
  <si>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</si>
  <si>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</si>
  <si>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</si>
  <si>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</si>
  <si>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</si>
  <si>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</si>
  <si>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</si>
  <si>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</si>
  <si>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</si>
  <si>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</si>
  <si>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</si>
  <si>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</si>
  <si>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</si>
  <si>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</si>
  <si>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</si>
  <si>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</si>
  <si>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</si>
  <si>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</si>
  <si>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</si>
  <si>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</si>
  <si>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</si>
  <si>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</si>
  <si>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</si>
  <si>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</si>
  <si>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</si>
  <si>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</si>
  <si>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</si>
  <si>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</si>
  <si>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</si>
  <si>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</si>
  <si>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</si>
  <si>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</si>
  <si>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</si>
  <si>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</si>
  <si>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</si>
  <si>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</si>
  <si>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</si>
  <si>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</si>
  <si>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</si>
  <si>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</si>
  <si>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</si>
  <si>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</si>
  <si>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</si>
  <si>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</si>
  <si>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</si>
  <si>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</si>
  <si>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</si>
  <si>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</si>
  <si>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</si>
  <si>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</si>
  <si>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</si>
  <si>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</si>
  <si>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</si>
  <si>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</si>
  <si>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</si>
  <si>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</si>
  <si>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</si>
  <si>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</si>
  <si>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</si>
  <si>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</si>
  <si>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</si>
  <si>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</si>
  <si>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</si>
  <si>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</si>
  <si>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</si>
  <si>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</si>
  <si>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</si>
  <si>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</si>
  <si>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</si>
  <si>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</si>
  <si>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</si>
  <si>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</si>
  <si>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</si>
  <si>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</si>
  <si>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</si>
  <si>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</si>
  <si>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</si>
  <si>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</si>
  <si>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</si>
  <si>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</si>
  <si>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</si>
  <si>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</si>
  <si>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</si>
  <si>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</si>
  <si>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</si>
  <si>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</si>
  <si>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</si>
  <si>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</si>
  <si>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</si>
  <si>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</si>
  <si>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</si>
  <si>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</si>
  <si>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</si>
  <si>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</si>
  <si>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</si>
  <si>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</si>
  <si>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</si>
  <si>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</si>
  <si>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</si>
  <si>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</si>
  <si>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</si>
  <si>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</si>
  <si>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</si>
  <si>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</si>
  <si>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</si>
  <si>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</si>
  <si>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</si>
  <si>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</si>
  <si>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</si>
  <si>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</si>
  <si>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</si>
  <si>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</si>
  <si>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</si>
  <si>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</si>
  <si>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</si>
  <si>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</si>
  <si>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</si>
  <si>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</si>
  <si>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</si>
  <si>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</si>
  <si>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</si>
  <si>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</si>
  <si>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</si>
  <si>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</si>
  <si>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</si>
  <si>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</si>
  <si>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</si>
  <si>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</si>
  <si>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</si>
  <si>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</si>
  <si>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</si>
  <si>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</si>
  <si>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</si>
  <si>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</si>
  <si>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</si>
  <si>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</si>
  <si>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</si>
  <si>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</si>
  <si>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</si>
  <si>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</si>
  <si>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</si>
  <si>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</si>
  <si>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</si>
  <si>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</si>
  <si>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</si>
  <si>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</si>
  <si>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</si>
  <si>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</si>
  <si>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</si>
  <si>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</si>
  <si>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</si>
  <si>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</si>
  <si>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</si>
  <si>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</si>
  <si>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</si>
  <si>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</si>
  <si>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</si>
  <si>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</si>
  <si>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</si>
  <si>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</si>
  <si>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</si>
  <si>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</si>
  <si>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</si>
  <si>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</si>
  <si>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</si>
  <si>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</si>
  <si>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</si>
  <si>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</si>
  <si>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</si>
  <si>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</si>
  <si>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</si>
  <si>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</si>
  <si>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</si>
  <si>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</si>
  <si>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</si>
  <si>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</si>
  <si>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</si>
  <si>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</si>
  <si>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</si>
  <si>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</si>
  <si>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</si>
  <si>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</si>
  <si>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</si>
  <si>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</si>
  <si>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</si>
  <si>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</si>
  <si>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</si>
  <si>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</si>
  <si>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</si>
  <si>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</si>
  <si>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</si>
  <si>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</si>
  <si>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</si>
  <si>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</si>
  <si>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</si>
  <si>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</si>
  <si>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</si>
  <si>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</si>
  <si>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</si>
  <si>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</si>
  <si>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</si>
  <si>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</si>
  <si>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</si>
  <si>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</si>
  <si>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</si>
  <si>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</si>
  <si>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</si>
  <si>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</si>
  <si>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</si>
  <si>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</si>
  <si>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</si>
  <si>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</si>
  <si>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</si>
  <si>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</si>
  <si>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</si>
  <si>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</si>
  <si>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</si>
  <si>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</si>
  <si>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</si>
  <si>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</si>
  <si>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</si>
  <si>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</si>
  <si>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</si>
  <si>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</si>
  <si>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</si>
  <si>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</si>
  <si>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</si>
  <si>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</si>
  <si>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</si>
  <si>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</si>
  <si>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</si>
  <si>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</si>
  <si>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</si>
  <si>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</si>
  <si>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</si>
  <si>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</si>
  <si>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</si>
  <si>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</si>
  <si>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</si>
  <si>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</si>
  <si>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</si>
  <si>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</si>
  <si>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</si>
  <si>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</si>
  <si>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</si>
  <si>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</si>
  <si>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</si>
  <si>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</si>
  <si>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</si>
  <si>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</si>
  <si>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</si>
  <si>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</si>
  <si>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</si>
  <si>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</si>
  <si>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</si>
  <si>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</si>
  <si>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</si>
  <si>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</si>
  <si>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</si>
  <si>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</si>
  <si>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</si>
  <si>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</si>
  <si>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</si>
  <si>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</si>
  <si>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</si>
  <si>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</si>
  <si>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</si>
  <si>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</si>
  <si>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</si>
  <si>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</si>
  <si>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</si>
  <si>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</si>
  <si>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</si>
  <si>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</si>
  <si>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</si>
  <si>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</si>
  <si>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</si>
  <si>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</si>
  <si>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</si>
  <si>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</si>
  <si>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</si>
  <si>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</si>
  <si>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</si>
  <si>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</si>
  <si>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</si>
  <si>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</si>
  <si>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</si>
  <si>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</si>
  <si>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</si>
  <si>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</si>
  <si>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</si>
  <si>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</si>
  <si>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</si>
  <si>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</si>
  <si>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</si>
  <si>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</si>
  <si>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</si>
  <si>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</si>
  <si>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</si>
  <si>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</si>
  <si>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</si>
  <si>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</si>
  <si>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</si>
  <si>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</si>
  <si>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</si>
  <si>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</si>
  <si>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</si>
  <si>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</si>
  <si>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</si>
  <si>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</si>
  <si>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</si>
  <si>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</si>
  <si>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</si>
  <si>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</si>
  <si>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</si>
  <si>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</si>
  <si>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</si>
  <si>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</si>
  <si>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</si>
  <si>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</si>
  <si>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</si>
  <si>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</si>
  <si>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</si>
  <si>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</si>
  <si>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</si>
  <si>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</si>
  <si>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</si>
  <si>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</si>
  <si>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</si>
  <si>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</si>
  <si>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</si>
  <si>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</si>
  <si>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</si>
  <si>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</si>
  <si>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</si>
  <si>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</si>
  <si>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</si>
  <si>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</si>
  <si>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</si>
  <si>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</si>
  <si>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</si>
  <si>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</si>
  <si>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</si>
  <si>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</si>
  <si>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</si>
  <si>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</si>
  <si>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</si>
  <si>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</si>
  <si>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</si>
  <si>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</si>
  <si>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</si>
  <si>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</si>
  <si>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</si>
  <si>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</si>
  <si>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</si>
  <si>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</si>
  <si>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</si>
  <si>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</si>
  <si>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</si>
  <si>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</si>
  <si>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</si>
  <si>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</si>
  <si>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</si>
  <si>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</si>
  <si>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</si>
  <si>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</si>
  <si>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</si>
  <si>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</si>
  <si>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</si>
  <si>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</si>
  <si>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</si>
  <si>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</si>
  <si>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</si>
  <si>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</si>
  <si>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</si>
  <si>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</si>
  <si>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</si>
  <si>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</si>
  <si>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</si>
  <si>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</si>
  <si>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</si>
  <si>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</si>
  <si>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</si>
  <si>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</si>
  <si>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</si>
  <si>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</si>
  <si>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</si>
  <si>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</si>
  <si>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</si>
  <si>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</si>
  <si>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</si>
  <si>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</si>
  <si>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</si>
  <si>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</si>
  <si>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</si>
  <si>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</si>
  <si>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</si>
  <si>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</si>
  <si>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</si>
  <si>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</si>
  <si>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</si>
  <si>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</si>
  <si>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</si>
  <si>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</si>
  <si>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</si>
  <si>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</si>
  <si>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</si>
  <si>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</si>
  <si>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</si>
  <si>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</si>
  <si>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</si>
  <si>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</si>
  <si>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</si>
  <si>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</si>
  <si>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</si>
  <si>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</si>
  <si>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</si>
  <si>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</si>
  <si>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</si>
  <si>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</si>
  <si>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</si>
  <si>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</si>
  <si>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</si>
  <si>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</si>
  <si>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</si>
  <si>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</si>
  <si>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</si>
  <si>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</si>
  <si>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</si>
  <si>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</si>
  <si>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</si>
  <si>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</si>
  <si>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</si>
  <si>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</si>
  <si>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</si>
  <si>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</si>
  <si>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</si>
  <si>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</si>
  <si>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</si>
  <si>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</si>
  <si>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</si>
  <si>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</si>
  <si>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</si>
  <si>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</si>
  <si>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</si>
  <si>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</si>
  <si>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</si>
  <si>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</si>
  <si>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</si>
  <si>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</si>
  <si>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</si>
  <si>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</si>
  <si>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</si>
  <si>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</si>
  <si>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</si>
  <si>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</si>
  <si>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</si>
  <si>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</si>
  <si>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</si>
  <si>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</si>
  <si>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</si>
  <si>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</si>
  <si>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</si>
  <si>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</si>
  <si>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</si>
  <si>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</si>
  <si>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</si>
  <si>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</si>
  <si>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</si>
  <si>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</si>
  <si>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</si>
  <si>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</si>
  <si>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</si>
  <si>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</si>
  <si>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</si>
  <si>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</si>
  <si>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</si>
  <si>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</si>
  <si>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</si>
  <si>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</si>
  <si>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</si>
  <si>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</si>
  <si>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</si>
  <si>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</si>
  <si>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</si>
  <si>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</si>
  <si>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</si>
  <si>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</si>
  <si>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</si>
  <si>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</si>
  <si>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</si>
  <si>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</si>
  <si>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</si>
  <si>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</si>
  <si>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</si>
  <si>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</si>
  <si>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</si>
  <si>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</si>
  <si>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</si>
  <si>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</si>
  <si>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</si>
  <si>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</si>
  <si>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</si>
  <si>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</si>
  <si>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</si>
  <si>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</si>
  <si>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</si>
  <si>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</si>
  <si>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</si>
  <si>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</si>
  <si>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</si>
  <si>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</si>
  <si>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</si>
  <si>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</si>
  <si>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</si>
  <si>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</si>
  <si>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</si>
  <si>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</si>
  <si>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</si>
  <si>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</si>
  <si>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</si>
  <si>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</si>
  <si>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</si>
  <si>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</si>
  <si>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</si>
  <si>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</si>
  <si>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</si>
  <si>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</si>
  <si>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</si>
  <si>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</si>
  <si>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</si>
  <si>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</si>
  <si>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</si>
  <si>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</si>
  <si>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</si>
  <si>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</si>
  <si>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</si>
  <si>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</si>
  <si>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</si>
  <si>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</si>
  <si>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</si>
  <si>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</si>
  <si>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</si>
  <si>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</si>
  <si>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</si>
  <si>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</si>
  <si>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</si>
  <si>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</si>
  <si>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</si>
  <si>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</si>
  <si>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</si>
  <si>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</si>
  <si>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</si>
  <si>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</si>
  <si>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</si>
  <si>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</si>
  <si>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</si>
  <si>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</si>
  <si>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</si>
  <si>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</si>
  <si>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</si>
  <si>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</si>
  <si>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</si>
  <si>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</si>
  <si>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</si>
  <si>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</si>
  <si>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</si>
  <si>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</si>
  <si>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</si>
  <si>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</si>
  <si>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</si>
  <si>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</si>
  <si>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</si>
  <si>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</si>
  <si>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</si>
  <si>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</si>
  <si>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</si>
  <si>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</si>
  <si>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</si>
  <si>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</si>
  <si>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</si>
  <si>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</si>
  <si>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</si>
  <si>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</si>
  <si>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</si>
  <si>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</si>
  <si>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</si>
  <si>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</si>
  <si>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</si>
  <si>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</si>
  <si>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</si>
  <si>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</si>
  <si>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</si>
  <si>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</si>
  <si>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</si>
  <si>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</si>
  <si>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</si>
  <si>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</si>
  <si>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</si>
  <si>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</si>
  <si>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</si>
  <si>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</si>
  <si>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</si>
  <si>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</si>
  <si>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</si>
  <si>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</si>
  <si>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</si>
  <si>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</si>
  <si>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</si>
  <si>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</si>
  <si>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</si>
  <si>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</si>
  <si>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</si>
  <si>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</si>
  <si>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</si>
  <si>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</si>
  <si>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</si>
  <si>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</si>
  <si>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</si>
  <si>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</si>
  <si>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</si>
  <si>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</si>
  <si>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</si>
  <si>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</si>
  <si>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</si>
  <si>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</si>
  <si>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</si>
  <si>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</si>
  <si>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</si>
  <si>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</si>
  <si>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</si>
  <si>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</si>
  <si>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</si>
  <si>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</si>
  <si>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</si>
  <si>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</si>
  <si>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</si>
  <si>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</si>
  <si>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</si>
  <si>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</si>
  <si>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</si>
  <si>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</si>
  <si>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</si>
  <si>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</si>
  <si>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</si>
  <si>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</si>
  <si>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</si>
  <si>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</si>
  <si>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</si>
  <si>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</si>
  <si>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</si>
  <si>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</si>
  <si>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</si>
  <si>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</si>
  <si>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</si>
  <si>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</si>
  <si>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</si>
  <si>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</si>
  <si>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</si>
  <si>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</si>
  <si>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</si>
  <si>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</si>
  <si>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</si>
  <si>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</si>
  <si>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</si>
  <si>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</si>
  <si>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</si>
  <si>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</si>
  <si>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</si>
  <si>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</si>
  <si>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</si>
  <si>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</si>
  <si>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</si>
  <si>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</si>
  <si>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</si>
  <si>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</si>
  <si>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</si>
  <si>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</si>
  <si>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</si>
  <si>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</si>
  <si>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</si>
  <si>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</si>
  <si>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</si>
  <si>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</si>
  <si>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</si>
  <si>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</si>
  <si>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</si>
  <si>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</si>
  <si>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</si>
  <si>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</si>
  <si>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</si>
  <si>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</si>
  <si>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</si>
  <si>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</si>
  <si>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</si>
  <si>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</si>
  <si>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</si>
  <si>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</si>
  <si>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</si>
  <si>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</si>
  <si>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</si>
  <si>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</si>
  <si>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</si>
  <si>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</si>
  <si>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</si>
  <si>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</si>
  <si>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</si>
  <si>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</si>
  <si>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</si>
  <si>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</si>
  <si>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</si>
  <si>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</si>
  <si>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</si>
  <si>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</si>
  <si>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</si>
  <si>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</si>
  <si>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</si>
  <si>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</si>
  <si>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</si>
  <si>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</si>
  <si>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</si>
  <si>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</si>
  <si>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</si>
  <si>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</si>
  <si>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</si>
  <si>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</si>
  <si>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</si>
  <si>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</si>
  <si>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</si>
  <si>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</si>
  <si>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</si>
  <si>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</si>
  <si>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</si>
  <si>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</si>
  <si>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</si>
  <si>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</si>
  <si>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</si>
  <si>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</si>
  <si>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</si>
  <si>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</si>
  <si>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</si>
  <si>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</si>
  <si>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</si>
  <si>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</si>
  <si>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</si>
  <si>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</si>
  <si>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</si>
  <si>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</si>
  <si>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</si>
  <si>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</si>
  <si>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</si>
  <si>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</si>
  <si>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</si>
  <si>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</si>
  <si>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</si>
  <si>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</si>
  <si>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</si>
  <si>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</si>
  <si>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</si>
  <si>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</si>
  <si>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</si>
  <si>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</si>
  <si>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</si>
  <si>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</si>
  <si>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</si>
  <si>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</si>
  <si>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</si>
  <si>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</si>
  <si>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</si>
  <si>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</si>
  <si>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</si>
  <si>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</si>
  <si>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</si>
  <si>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</si>
  <si>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</si>
  <si>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</si>
  <si>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</si>
  <si>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</si>
  <si>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</si>
  <si>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</si>
  <si>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</si>
  <si>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</si>
  <si>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</si>
  <si>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</si>
  <si>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</si>
  <si>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</si>
  <si>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</si>
  <si>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</si>
  <si>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</si>
  <si>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</si>
  <si>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</si>
  <si>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</si>
  <si>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</si>
  <si>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</si>
  <si>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</si>
  <si>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</si>
  <si>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</si>
  <si>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</si>
  <si>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</si>
  <si>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</si>
  <si>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</si>
  <si>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</si>
  <si>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</si>
  <si>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</si>
  <si>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</si>
  <si>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</si>
  <si>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</si>
  <si>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</si>
  <si>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</si>
  <si>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</si>
  <si>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</si>
  <si>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</si>
  <si>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</si>
  <si>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</si>
  <si>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</si>
  <si>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</si>
  <si>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</si>
  <si>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</si>
  <si>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</si>
  <si>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</si>
  <si>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</si>
  <si>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</si>
  <si>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</si>
  <si>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</si>
  <si>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</si>
  <si>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</si>
  <si>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</si>
  <si>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</si>
  <si>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</si>
  <si>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</si>
  <si>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</si>
  <si>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</si>
  <si>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</si>
  <si>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</si>
  <si>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</si>
  <si>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</si>
  <si>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</si>
  <si>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</si>
  <si>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</si>
  <si>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</si>
  <si>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</si>
  <si>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</si>
  <si>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</si>
  <si>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</si>
  <si>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</si>
  <si>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</si>
  <si>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</si>
  <si>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</si>
  <si>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</si>
  <si>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</si>
  <si>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</si>
  <si>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</si>
  <si>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</si>
  <si>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</si>
  <si>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</si>
  <si>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</si>
  <si>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</si>
  <si>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</si>
  <si>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</si>
  <si>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</si>
  <si>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</si>
  <si>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</si>
  <si>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</si>
  <si>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</si>
  <si>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</si>
  <si>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</si>
  <si>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</si>
  <si>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</si>
  <si>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</si>
  <si>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</si>
  <si>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</si>
  <si>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</si>
  <si>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</si>
  <si>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</si>
  <si>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</si>
  <si>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</si>
  <si>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</si>
  <si>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</si>
  <si>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</si>
  <si>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</si>
  <si>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</si>
  <si>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</si>
  <si>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</si>
  <si>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</si>
  <si>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</si>
  <si>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</si>
  <si>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</si>
  <si>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</si>
  <si>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</si>
  <si>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</si>
  <si>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</si>
  <si>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</si>
  <si>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</si>
  <si>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</si>
  <si>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</si>
  <si>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</si>
  <si>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</si>
  <si>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</si>
  <si>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</si>
  <si>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</si>
  <si>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</si>
  <si>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</si>
  <si>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</si>
  <si>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</si>
  <si>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</si>
  <si>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</si>
  <si>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</si>
  <si>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</si>
  <si>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</si>
  <si>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</si>
  <si>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</si>
  <si>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</si>
  <si>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</si>
  <si>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</si>
  <si>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</si>
  <si>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</si>
  <si>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</si>
  <si>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</si>
  <si>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</si>
  <si>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</si>
  <si>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</si>
  <si>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</si>
  <si>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</si>
  <si>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</si>
  <si>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</si>
  <si>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</si>
  <si>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</si>
  <si>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</si>
  <si>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</si>
  <si>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</si>
  <si>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</si>
  <si>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</si>
  <si>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</si>
  <si>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</si>
  <si>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</si>
  <si>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</si>
  <si>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</si>
  <si>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</si>
  <si>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</si>
  <si>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</si>
  <si>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</si>
  <si>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</si>
  <si>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</si>
  <si>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</si>
  <si>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</si>
  <si>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</si>
  <si>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</si>
  <si>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</si>
  <si>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</si>
  <si>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</si>
  <si>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</si>
  <si>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</si>
  <si>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</si>
  <si>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</si>
  <si>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</si>
  <si>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</si>
  <si>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</si>
  <si>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</si>
  <si>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</si>
  <si>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</si>
  <si>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</si>
  <si>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</si>
  <si>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</si>
  <si>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</si>
  <si>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</si>
  <si>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</si>
  <si>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</si>
  <si>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</si>
  <si>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</si>
  <si>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</si>
  <si>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</si>
  <si>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</si>
  <si>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</si>
  <si>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</si>
  <si>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</si>
  <si>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</si>
  <si>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</si>
  <si>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</si>
  <si>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</si>
  <si>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</si>
  <si>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</si>
  <si>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</si>
  <si>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</si>
  <si>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</si>
  <si>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</si>
  <si>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</si>
  <si>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</si>
  <si>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</si>
  <si>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</si>
  <si>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</si>
  <si>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</si>
  <si>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</si>
  <si>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</si>
  <si>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</si>
  <si>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</si>
  <si>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</si>
  <si>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</si>
  <si>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</si>
  <si>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</si>
  <si>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</si>
  <si>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</si>
  <si>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</si>
  <si>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</si>
  <si>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</si>
  <si>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</si>
  <si>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</si>
  <si>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</si>
  <si>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</si>
  <si>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</si>
  <si>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</si>
  <si>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</si>
  <si>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</si>
  <si>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</si>
  <si>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</si>
  <si>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</si>
  <si>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</si>
  <si>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</si>
  <si>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</si>
  <si>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</si>
  <si>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</si>
  <si>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</si>
  <si>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</si>
  <si>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</si>
  <si>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</si>
  <si>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</si>
  <si>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</si>
  <si>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</si>
  <si>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</si>
  <si>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</si>
  <si>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</si>
  <si>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</si>
  <si>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</si>
  <si>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</si>
  <si>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</si>
  <si>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</si>
  <si>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</si>
  <si>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</si>
  <si>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</si>
  <si>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</si>
  <si>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</si>
  <si>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</si>
  <si>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</si>
  <si>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</si>
  <si>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</si>
  <si>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</si>
  <si>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</si>
  <si>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</si>
  <si>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</si>
  <si>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</si>
  <si>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</si>
  <si>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</si>
  <si>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</si>
  <si>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</si>
  <si>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</si>
  <si>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</si>
  <si>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</si>
  <si>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</si>
  <si>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</si>
  <si>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</si>
  <si>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</si>
  <si>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</si>
  <si>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</si>
  <si>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</si>
  <si>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</si>
  <si>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</si>
  <si>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</si>
  <si>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</si>
  <si>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</si>
  <si>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</si>
  <si>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</si>
  <si>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</si>
  <si>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</si>
  <si>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</si>
  <si>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</si>
  <si>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</si>
  <si>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</si>
  <si>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</si>
  <si>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</si>
  <si>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</si>
  <si>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</si>
  <si>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</si>
  <si>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</si>
  <si>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</si>
  <si>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</si>
  <si>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</si>
  <si>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</si>
  <si>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</si>
  <si>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</si>
  <si>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</si>
  <si>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</si>
  <si>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</si>
  <si>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</si>
  <si>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</si>
  <si>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</si>
  <si>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</si>
  <si>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</si>
  <si>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</si>
  <si>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</si>
  <si>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</si>
  <si>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</si>
  <si>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</si>
  <si>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</si>
  <si>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</si>
  <si>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</si>
  <si>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</si>
  <si>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</si>
  <si>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</si>
  <si>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</si>
  <si>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</si>
  <si>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</si>
  <si>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</si>
  <si>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</si>
  <si>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</si>
  <si>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</si>
  <si>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</si>
  <si>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</si>
  <si>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</si>
  <si>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</si>
  <si>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</si>
  <si>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</si>
  <si>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</si>
  <si>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</si>
  <si>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</si>
  <si>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</si>
  <si>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</si>
  <si>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</si>
  <si>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</si>
  <si>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</si>
  <si>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</si>
  <si>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</si>
  <si>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</si>
  <si>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</si>
  <si>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</si>
  <si>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</si>
  <si>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</si>
  <si>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</si>
  <si>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</si>
  <si>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</si>
  <si>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</si>
  <si>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</si>
  <si>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</si>
  <si>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</si>
  <si>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</si>
  <si>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</si>
  <si>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</si>
  <si>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</si>
  <si>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</si>
  <si>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</si>
  <si>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</si>
  <si>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</si>
  <si>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</si>
  <si>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</si>
  <si>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</si>
  <si>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</si>
  <si>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</si>
  <si>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</si>
  <si>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</si>
  <si>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</si>
  <si>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</si>
  <si>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</si>
  <si>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</si>
  <si>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</si>
  <si>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</si>
  <si>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</si>
  <si>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</si>
  <si>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</si>
  <si>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</si>
  <si>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</si>
  <si>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</si>
  <si>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</si>
  <si>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</si>
  <si>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</si>
  <si>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</si>
  <si>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</si>
  <si>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</si>
  <si>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</si>
  <si>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</si>
  <si>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</si>
  <si>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</si>
  <si>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</si>
  <si>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</si>
  <si>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</si>
  <si>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</si>
  <si>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</si>
  <si>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</si>
  <si>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</si>
  <si>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</si>
  <si>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</si>
  <si>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</si>
  <si>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</si>
  <si>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</si>
  <si>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</si>
  <si>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</si>
  <si>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</si>
  <si>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</si>
  <si>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</si>
  <si>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</si>
  <si>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</si>
  <si>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</si>
  <si>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</si>
  <si>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</si>
  <si>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</si>
  <si>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</si>
  <si>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</si>
  <si>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</si>
  <si>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</si>
  <si>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</si>
  <si>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</si>
  <si>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</si>
  <si>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</si>
  <si>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</si>
  <si>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</si>
  <si>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</si>
  <si>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</si>
  <si>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</si>
  <si>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</si>
  <si>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</si>
  <si>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</si>
  <si>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</si>
  <si>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</si>
  <si>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</si>
  <si>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</si>
  <si>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</si>
  <si>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</si>
  <si>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</si>
  <si>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</si>
  <si>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</si>
  <si>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</si>
  <si>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</si>
  <si>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</si>
  <si>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</si>
  <si>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</si>
  <si>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</si>
  <si>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</si>
  <si>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</si>
  <si>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</si>
  <si>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</si>
  <si>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</si>
  <si>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</si>
  <si>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</si>
  <si>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</si>
  <si>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</si>
  <si>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</si>
  <si>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</si>
  <si>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</si>
  <si>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</si>
  <si>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</si>
  <si>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</si>
  <si>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</si>
  <si>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</si>
  <si>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</si>
  <si>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</si>
  <si>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</si>
  <si>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</si>
  <si>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</si>
  <si>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</si>
  <si>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</si>
  <si>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</si>
  <si>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</si>
  <si>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</si>
  <si>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</si>
  <si>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</si>
  <si>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</si>
  <si>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</si>
  <si>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</si>
  <si>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</si>
  <si>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</si>
  <si>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</si>
  <si>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</si>
  <si>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</si>
  <si>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</si>
  <si>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</si>
  <si>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</si>
  <si>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</si>
  <si>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</si>
  <si>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</si>
  <si>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</si>
  <si>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</si>
  <si>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</si>
  <si>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</si>
  <si>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</si>
  <si>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</si>
  <si>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</si>
  <si>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</si>
  <si>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</si>
  <si>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</si>
  <si>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</si>
  <si>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</si>
  <si>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</si>
  <si>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</si>
  <si>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</si>
  <si>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</si>
  <si>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</si>
  <si>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</si>
  <si>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</si>
  <si>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</si>
  <si>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</si>
  <si>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</si>
  <si>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</si>
  <si>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</si>
  <si>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</si>
  <si>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</si>
  <si>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</si>
  <si>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</si>
  <si>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</si>
  <si>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</si>
  <si>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</si>
  <si>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</si>
  <si>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</si>
  <si>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</si>
  <si>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</si>
  <si>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</si>
  <si>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</si>
  <si>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</si>
  <si>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</si>
  <si>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</si>
  <si>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</si>
  <si>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</si>
  <si>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</si>
  <si>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</si>
  <si>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</si>
  <si>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</si>
  <si>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</si>
  <si>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</si>
  <si>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</si>
  <si>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</si>
  <si>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</si>
  <si>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</si>
  <si>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</si>
  <si>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</si>
  <si>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</si>
  <si>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</si>
  <si>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</si>
  <si>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</si>
  <si>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</si>
  <si>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</si>
  <si>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</si>
  <si>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</si>
  <si>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</si>
  <si>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</si>
  <si>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</si>
  <si>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</si>
  <si>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</si>
  <si>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</si>
  <si>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</si>
  <si>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</si>
  <si>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</si>
  <si>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</si>
  <si>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</si>
  <si>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</si>
  <si>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</si>
  <si>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</si>
  <si>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</si>
  <si>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</si>
  <si>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</si>
  <si>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</si>
  <si>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</si>
  <si>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</si>
  <si>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</si>
  <si>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</si>
  <si>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</si>
  <si>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</si>
  <si>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</si>
  <si>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</si>
  <si>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</si>
  <si>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</si>
  <si>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</si>
  <si>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</si>
  <si>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</si>
  <si>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</si>
  <si>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</si>
  <si>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</si>
  <si>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</si>
  <si>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</si>
  <si>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</si>
  <si>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</si>
  <si>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</si>
  <si>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</si>
  <si>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</si>
  <si>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</si>
  <si>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</si>
  <si>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</si>
  <si>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</si>
  <si>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</si>
  <si>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</si>
  <si>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</si>
  <si>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</si>
  <si>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</si>
  <si>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</si>
  <si>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</si>
  <si>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</si>
  <si>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</si>
  <si>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</si>
  <si>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</si>
  <si>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</si>
  <si>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</si>
  <si>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</si>
  <si>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</si>
  <si>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</si>
  <si>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</si>
  <si>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</si>
  <si>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</si>
  <si>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</si>
  <si>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</si>
  <si>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</si>
  <si>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</si>
  <si>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</si>
  <si>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</si>
  <si>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</si>
  <si>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</si>
  <si>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</si>
  <si>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</si>
  <si>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</si>
  <si>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</si>
  <si>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</si>
  <si>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</si>
  <si>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</si>
  <si>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</si>
  <si>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</si>
  <si>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</si>
  <si>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</si>
  <si>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</si>
  <si>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</si>
  <si>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</si>
  <si>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</si>
  <si>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</si>
  <si>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</si>
  <si>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</si>
  <si>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</si>
  <si>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</si>
  <si>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</si>
  <si>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</si>
  <si>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</si>
  <si>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</si>
  <si>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</si>
  <si>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</si>
  <si>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</si>
  <si>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</si>
  <si>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</si>
  <si>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</si>
  <si>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</si>
  <si>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</si>
  <si>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</si>
  <si>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</si>
  <si>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</si>
  <si>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</si>
  <si>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</si>
  <si>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</si>
  <si>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</si>
  <si>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</si>
  <si>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</si>
  <si>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</si>
  <si>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</si>
  <si>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</si>
  <si>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</si>
  <si>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</si>
  <si>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</si>
  <si>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</si>
  <si>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</si>
  <si>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</si>
  <si>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</si>
  <si>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</si>
  <si>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</si>
  <si>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</si>
  <si>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</si>
  <si>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</si>
  <si>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</si>
  <si>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</si>
  <si>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</si>
  <si>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</si>
  <si>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</si>
  <si>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</si>
  <si>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</si>
  <si>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</si>
  <si>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</si>
  <si>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</si>
  <si>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</si>
  <si>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</si>
  <si>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</si>
  <si>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</si>
  <si>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</si>
  <si>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</si>
  <si>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</si>
  <si>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</si>
  <si>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</si>
  <si>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</si>
  <si>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</si>
  <si>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</si>
  <si>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</si>
  <si>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</si>
  <si>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</si>
  <si>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</si>
  <si>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</si>
  <si>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</si>
  <si>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</si>
  <si>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</si>
  <si>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</si>
  <si>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</si>
  <si>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</si>
  <si>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</si>
  <si>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</si>
  <si>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</si>
  <si>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</si>
  <si>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</si>
  <si>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</si>
  <si>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</si>
  <si>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</si>
  <si>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</si>
  <si>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</si>
  <si>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</si>
  <si>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</si>
  <si>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</si>
  <si>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</si>
  <si>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</si>
  <si>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</si>
  <si>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</si>
  <si>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</si>
  <si>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</si>
  <si>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</si>
  <si>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</si>
  <si>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</si>
  <si>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</si>
  <si>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</si>
  <si>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</si>
  <si>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</si>
  <si>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</si>
  <si>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</si>
  <si>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</si>
  <si>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</si>
  <si>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</si>
  <si>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</si>
  <si>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</si>
  <si>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</si>
  <si>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</si>
  <si>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</si>
  <si>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</si>
  <si>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</si>
  <si>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</si>
  <si>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</si>
  <si>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</si>
  <si>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</si>
  <si>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</si>
  <si>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</si>
  <si>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</si>
  <si>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</si>
  <si>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</si>
  <si>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</si>
  <si>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</si>
  <si>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</si>
  <si>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</si>
  <si>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</si>
  <si>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</si>
  <si>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</si>
  <si>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</si>
  <si>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</si>
  <si>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</si>
  <si>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</si>
  <si>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</si>
  <si>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</si>
  <si>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</si>
  <si>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</si>
  <si>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</si>
  <si>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</si>
  <si>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</si>
  <si>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</si>
  <si>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</si>
  <si>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</si>
  <si>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</si>
  <si>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</si>
  <si>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</si>
  <si>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</si>
  <si>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</si>
  <si>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</si>
  <si>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</si>
  <si>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</si>
  <si>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</si>
  <si>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</si>
  <si>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</si>
  <si>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</si>
  <si>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</si>
  <si>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</si>
  <si>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</si>
  <si>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</si>
  <si>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</si>
  <si>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</si>
  <si>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</si>
  <si>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</si>
  <si>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</si>
  <si>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</si>
  <si>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</si>
  <si>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</si>
  <si>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</si>
  <si>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</si>
  <si>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</si>
  <si>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</si>
  <si>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</si>
  <si>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</si>
  <si>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</si>
  <si>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</si>
  <si>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</si>
  <si>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</si>
  <si>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</si>
  <si>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</si>
  <si>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</si>
  <si>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</si>
  <si>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</si>
  <si>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</si>
  <si>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</si>
  <si>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</si>
  <si>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</si>
  <si>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</si>
  <si>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</si>
  <si>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</si>
  <si>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</si>
  <si>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</si>
  <si>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</si>
  <si>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</si>
  <si>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</si>
  <si>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</si>
  <si>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</si>
  <si>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</si>
  <si>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</si>
  <si>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</si>
  <si>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</si>
  <si>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</si>
  <si>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</si>
  <si>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</si>
  <si>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</si>
  <si>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</si>
  <si>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</si>
  <si>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</si>
  <si>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</si>
  <si>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</si>
  <si>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</si>
  <si>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</si>
  <si>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</si>
  <si>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</si>
  <si>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</si>
  <si>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</si>
  <si>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</si>
  <si>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</si>
  <si>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</si>
  <si>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</si>
  <si>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</si>
  <si>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</si>
  <si>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</si>
  <si>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</si>
  <si>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</si>
  <si>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</si>
  <si>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</si>
  <si>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</si>
  <si>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</si>
  <si>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</si>
  <si>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</si>
  <si>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</si>
  <si>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</si>
  <si>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</si>
  <si>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</si>
  <si>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</si>
  <si>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</si>
  <si>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</si>
  <si>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</si>
  <si>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</si>
  <si>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</si>
  <si>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</si>
  <si>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</si>
  <si>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</si>
  <si>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</si>
  <si>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</si>
  <si>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</si>
  <si>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</si>
  <si>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</si>
  <si>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</si>
  <si>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</si>
  <si>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</si>
  <si>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</si>
  <si>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</si>
  <si>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</si>
  <si>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</si>
  <si>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</si>
  <si>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</si>
  <si>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</si>
  <si>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</si>
  <si>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</si>
  <si>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</si>
  <si>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</si>
  <si>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</si>
  <si>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</si>
  <si>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</si>
  <si>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</si>
  <si>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</si>
  <si>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</si>
  <si>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</si>
  <si>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</si>
  <si>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</si>
  <si>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</si>
  <si>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</si>
  <si>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</si>
  <si>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</si>
  <si>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</si>
  <si>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</si>
  <si>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</si>
  <si>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</si>
  <si>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</si>
  <si>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</si>
  <si>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</si>
  <si>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</si>
  <si>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</si>
  <si>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</si>
  <si>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</si>
  <si>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</si>
  <si>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</si>
  <si>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</si>
  <si>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</si>
  <si>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</si>
  <si>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</si>
  <si>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</si>
  <si>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</si>
  <si>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</si>
  <si>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</si>
  <si>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</si>
  <si>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</si>
  <si>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</si>
  <si>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</si>
  <si>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</si>
  <si>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</si>
  <si>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</si>
  <si>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</si>
  <si>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</si>
  <si>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</si>
  <si>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</si>
  <si>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</si>
  <si>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</si>
  <si>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</si>
  <si>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</si>
  <si>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</si>
  <si>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</si>
  <si>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</si>
  <si>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</si>
  <si>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</si>
  <si>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</si>
  <si>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</si>
  <si>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</si>
  <si>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</si>
  <si>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</si>
  <si>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</si>
  <si>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</si>
  <si>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</si>
  <si>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</si>
  <si>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</si>
  <si>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</si>
  <si>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</si>
  <si>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</si>
  <si>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</si>
  <si>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</si>
  <si>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</si>
  <si>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</si>
  <si>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</si>
  <si>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</si>
  <si>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</si>
  <si>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</si>
  <si>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</si>
  <si>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</si>
  <si>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</si>
  <si>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</si>
  <si>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</si>
  <si>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</si>
  <si>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</si>
  <si>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</si>
  <si>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</si>
  <si>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</si>
  <si>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</si>
  <si>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</si>
  <si>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</si>
  <si>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</si>
  <si>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</si>
  <si>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</si>
  <si>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</si>
  <si>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</si>
  <si>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</si>
  <si>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</si>
  <si>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</si>
  <si>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</si>
  <si>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</si>
  <si>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</si>
  <si>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</si>
  <si>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</si>
  <si>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</si>
  <si>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</si>
  <si>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</si>
  <si>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</si>
  <si>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</si>
  <si>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</si>
  <si>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</si>
  <si>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</si>
  <si>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</si>
  <si>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</si>
  <si>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</si>
  <si>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</si>
  <si>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</si>
  <si>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</si>
  <si>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</si>
  <si>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</si>
  <si>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</si>
  <si>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</si>
  <si>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</si>
  <si>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</si>
  <si>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</si>
  <si>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</si>
  <si>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</si>
  <si>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</si>
  <si>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</si>
  <si>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</si>
  <si>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</si>
  <si>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</si>
  <si>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</si>
  <si>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</si>
  <si>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</si>
  <si>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</si>
  <si>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</si>
  <si>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</si>
  <si>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</si>
  <si>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</si>
  <si>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</si>
  <si>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</si>
  <si>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</si>
  <si>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</si>
  <si>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</si>
  <si>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</si>
  <si>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</si>
  <si>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</si>
  <si>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</si>
  <si>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</si>
  <si>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</si>
  <si>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</si>
  <si>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</si>
  <si>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</si>
  <si>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</si>
  <si>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</si>
  <si>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</si>
  <si>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</si>
  <si>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</si>
  <si>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</si>
  <si>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</si>
  <si>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</si>
  <si>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</si>
  <si>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</si>
  <si>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</si>
  <si>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</si>
  <si>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</si>
  <si>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</si>
  <si>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</si>
  <si>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</si>
  <si>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</si>
  <si>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</si>
  <si>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</si>
  <si>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</si>
  <si>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</si>
  <si>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</si>
  <si>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</si>
  <si>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</si>
  <si>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</si>
  <si>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</si>
  <si>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</si>
  <si>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</si>
  <si>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</si>
  <si>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</si>
  <si>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</si>
  <si>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</si>
  <si>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</si>
  <si>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</si>
  <si>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</si>
  <si>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</si>
  <si>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</si>
  <si>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</si>
  <si>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</si>
  <si>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</si>
  <si>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</si>
  <si>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</si>
  <si>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</si>
  <si>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</si>
  <si>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</si>
  <si>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</si>
  <si>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</si>
  <si>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</si>
  <si>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</si>
  <si>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</si>
  <si>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</si>
  <si>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</si>
  <si>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</si>
  <si>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</si>
  <si>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</si>
  <si>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</si>
  <si>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</si>
  <si>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</si>
  <si>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</si>
  <si>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</si>
  <si>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</si>
  <si>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</si>
  <si>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</si>
  <si>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</si>
  <si>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</si>
  <si>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</si>
  <si>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</si>
  <si>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</si>
  <si>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</si>
  <si>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</si>
  <si>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</si>
  <si>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</si>
  <si>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</si>
  <si>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</si>
  <si>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</si>
  <si>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</si>
  <si>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</si>
  <si>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</si>
  <si>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</si>
  <si>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</si>
  <si>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</si>
  <si>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</si>
  <si>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</si>
  <si>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</si>
  <si>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</si>
  <si>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</si>
  <si>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</si>
  <si>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</si>
  <si>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</si>
  <si>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</si>
  <si>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</si>
  <si>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</si>
  <si>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</si>
  <si>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</si>
  <si>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</si>
  <si>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</si>
  <si>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</si>
  <si>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</si>
  <si>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</si>
  <si>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</si>
  <si>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</si>
  <si>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</si>
  <si>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</si>
  <si>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</si>
  <si>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</si>
  <si>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</si>
  <si>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</si>
  <si>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</si>
  <si>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</si>
  <si>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</si>
  <si>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</si>
  <si>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</si>
  <si>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</si>
  <si>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</si>
  <si>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</si>
  <si>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</si>
  <si>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</si>
  <si>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</si>
  <si>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</si>
  <si>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</si>
  <si>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</si>
  <si>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</si>
  <si>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</si>
  <si>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</si>
  <si>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</si>
  <si>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</si>
  <si>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</si>
  <si>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</si>
  <si>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</si>
  <si>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</si>
  <si>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</si>
  <si>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</si>
  <si>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</si>
  <si>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</si>
  <si>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</si>
  <si>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</si>
  <si>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</si>
  <si>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</si>
  <si>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</si>
  <si>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</si>
  <si>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</si>
  <si>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</si>
  <si>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</si>
  <si>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</si>
  <si>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</si>
  <si>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</si>
  <si>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</si>
  <si>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</si>
  <si>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</si>
  <si>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</si>
  <si>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</si>
  <si>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</si>
  <si>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</si>
  <si>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</si>
  <si>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</si>
  <si>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</si>
  <si>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</si>
  <si>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</si>
  <si>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</si>
  <si>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</si>
  <si>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</si>
  <si>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</si>
  <si>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</si>
  <si>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</si>
  <si>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</si>
  <si>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</si>
  <si>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</si>
  <si>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</si>
  <si>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</si>
  <si>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</si>
  <si>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</si>
  <si>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</si>
  <si>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</si>
  <si>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</si>
  <si>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</si>
  <si>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</si>
  <si>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</si>
  <si>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</si>
  <si>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</si>
  <si>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</si>
  <si>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</si>
  <si>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</si>
  <si>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</si>
  <si>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</si>
  <si>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</si>
  <si>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</si>
  <si>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</si>
  <si>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</si>
  <si>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</si>
  <si>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</si>
  <si>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</si>
  <si>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</si>
  <si>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</si>
  <si>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</si>
  <si>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</si>
  <si>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</si>
  <si>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</si>
  <si>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</si>
  <si>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</si>
  <si>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</si>
  <si>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</si>
  <si>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</si>
  <si>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</si>
  <si>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</si>
  <si>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</si>
  <si>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</si>
  <si>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</si>
  <si>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</si>
  <si>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</si>
  <si>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</si>
  <si>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</si>
  <si>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</si>
  <si>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</si>
  <si>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</si>
  <si>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</si>
  <si>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</si>
  <si>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</si>
  <si>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</si>
  <si>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</si>
  <si>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</si>
  <si>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</si>
  <si>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</si>
  <si>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</si>
  <si>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</si>
  <si>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</si>
  <si>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</si>
  <si>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</si>
  <si>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</si>
  <si>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</si>
  <si>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</si>
  <si>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</si>
  <si>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</si>
  <si>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</si>
  <si>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</si>
  <si>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</si>
  <si>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</si>
  <si>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</si>
  <si>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</si>
  <si>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</si>
  <si>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</si>
  <si>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</si>
  <si>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</si>
  <si>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</si>
  <si>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</si>
  <si>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</si>
  <si>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</si>
  <si>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</si>
  <si>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</si>
  <si>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</si>
  <si>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</si>
  <si>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</si>
  <si>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</si>
  <si>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</si>
  <si>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</si>
  <si>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</si>
  <si>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</si>
  <si>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</si>
  <si>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</si>
  <si>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</si>
  <si>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</si>
  <si>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</si>
  <si>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</si>
  <si>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</si>
  <si>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</si>
  <si>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</si>
  <si>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</si>
  <si>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</si>
  <si>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</si>
  <si>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</si>
  <si>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</si>
  <si>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</si>
  <si>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</si>
  <si>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</si>
  <si>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</si>
  <si>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</si>
  <si>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</si>
  <si>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</si>
  <si>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</si>
  <si>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</si>
  <si>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</si>
  <si>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</si>
  <si>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</si>
  <si>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</si>
  <si>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</si>
  <si>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</si>
  <si>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</si>
  <si>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</si>
  <si>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</si>
  <si>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</si>
  <si>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</si>
  <si>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</si>
  <si>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</si>
  <si>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</si>
  <si>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</si>
  <si>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</si>
  <si>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</si>
  <si>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</si>
  <si>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</si>
  <si>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</si>
  <si>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</si>
  <si>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</si>
  <si>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</si>
  <si>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</si>
  <si>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</si>
  <si>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</si>
  <si>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</si>
  <si>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</si>
  <si>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</si>
  <si>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</si>
  <si>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</si>
  <si>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</si>
  <si>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</si>
  <si>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</si>
  <si>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</si>
  <si>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</si>
  <si>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</si>
  <si>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</si>
  <si>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</si>
  <si>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</si>
  <si>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</si>
  <si>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</si>
  <si>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</si>
  <si>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</si>
  <si>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</si>
  <si>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</si>
  <si>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</si>
  <si>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</si>
  <si>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</si>
  <si>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</si>
  <si>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</si>
  <si>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</si>
  <si>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</si>
  <si>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</si>
  <si>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</si>
  <si>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</si>
  <si>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</si>
  <si>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</si>
  <si>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</si>
  <si>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</si>
  <si>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</si>
  <si>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</si>
  <si>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</si>
  <si>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</si>
  <si>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</si>
  <si>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</si>
  <si>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</si>
  <si>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</si>
  <si>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</si>
  <si>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</si>
  <si>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</si>
  <si>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</si>
  <si>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</si>
  <si>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</si>
  <si>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</si>
  <si>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</si>
  <si>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</si>
  <si>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</si>
  <si>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</si>
  <si>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</si>
  <si>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</si>
  <si>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</si>
  <si>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</si>
  <si>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</si>
  <si>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</si>
  <si>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</si>
  <si>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</si>
  <si>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</si>
  <si>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</si>
  <si>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</si>
  <si>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</si>
  <si>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</si>
  <si>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</si>
  <si>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</si>
  <si>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</si>
  <si>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</si>
  <si>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</si>
  <si>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</si>
  <si>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</si>
  <si>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</si>
  <si>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</si>
  <si>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</si>
  <si>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</si>
  <si>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</si>
  <si>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</si>
  <si>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</si>
  <si>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</si>
  <si>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</si>
  <si>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</si>
  <si>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</si>
  <si>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</si>
  <si>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</si>
  <si>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</si>
  <si>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</si>
  <si>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</si>
  <si>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</si>
  <si>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</si>
  <si>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</si>
  <si>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</si>
  <si>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</si>
  <si>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</si>
  <si>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</si>
  <si>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</si>
  <si>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</si>
  <si>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</si>
  <si>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</si>
  <si>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</si>
  <si>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</si>
  <si>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</si>
  <si>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</si>
  <si>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</si>
  <si>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</si>
  <si>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</si>
  <si>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</si>
  <si>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</si>
  <si>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</si>
  <si>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</si>
  <si>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</si>
  <si>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</si>
  <si>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</si>
  <si>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</si>
  <si>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</si>
  <si>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</si>
  <si>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</si>
  <si>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</si>
  <si>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</si>
  <si>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</si>
  <si>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</si>
  <si>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</si>
  <si>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</si>
  <si>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</si>
  <si>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</si>
  <si>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</si>
  <si>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</si>
  <si>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</si>
  <si>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</si>
  <si>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</si>
  <si>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</si>
  <si>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</si>
  <si>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</si>
  <si>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</si>
  <si>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</si>
  <si>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</si>
  <si>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</si>
  <si>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</si>
  <si>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</si>
  <si>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</si>
  <si>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</si>
  <si>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</si>
  <si>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</si>
  <si>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</si>
  <si>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</si>
  <si>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</si>
  <si>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</si>
  <si>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</si>
  <si>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</si>
  <si>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</si>
  <si>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</si>
  <si>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</si>
  <si>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</si>
  <si>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</si>
  <si>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</si>
  <si>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</si>
  <si>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</si>
  <si>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</si>
  <si>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</si>
  <si>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</si>
  <si>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</si>
  <si>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</si>
  <si>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</si>
  <si>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</si>
  <si>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</si>
  <si>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</si>
  <si>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</si>
  <si>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</si>
  <si>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</si>
  <si>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</si>
  <si>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</si>
  <si>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</si>
  <si>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</si>
  <si>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</si>
  <si>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</si>
  <si>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</si>
  <si>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</si>
  <si>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</si>
  <si>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</si>
  <si>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</si>
  <si>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</si>
  <si>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</si>
  <si>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</si>
  <si>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</si>
  <si>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</si>
  <si>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</si>
  <si>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</si>
  <si>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</si>
  <si>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</si>
  <si>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</si>
  <si>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</si>
  <si>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</si>
  <si>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</si>
  <si>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</si>
  <si>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</si>
  <si>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</si>
  <si>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</si>
  <si>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</si>
  <si>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</si>
  <si>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</si>
  <si>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</si>
  <si>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</si>
  <si>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</si>
  <si>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</si>
  <si>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</si>
  <si>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</si>
  <si>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</si>
  <si>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</si>
  <si>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</si>
  <si>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</si>
  <si>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</si>
  <si>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</si>
  <si>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</si>
  <si>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</si>
  <si>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</si>
  <si>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</si>
  <si>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</si>
  <si>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</si>
  <si>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</si>
  <si>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</si>
  <si>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</si>
  <si>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</si>
  <si>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</si>
  <si>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</si>
  <si>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</si>
  <si>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</si>
  <si>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</si>
  <si>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</si>
  <si>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</si>
  <si>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</si>
  <si>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</si>
  <si>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</si>
  <si>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</si>
  <si>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</si>
  <si>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</si>
  <si>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</si>
  <si>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</si>
  <si>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</si>
  <si>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</si>
  <si>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</si>
  <si>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</si>
  <si>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</si>
  <si>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</si>
  <si>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</si>
  <si>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</si>
  <si>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</si>
  <si>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</si>
  <si>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</si>
  <si>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</si>
  <si>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</si>
  <si>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</si>
  <si>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</si>
  <si>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</si>
  <si>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</si>
  <si>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</si>
  <si>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</si>
  <si>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</si>
  <si>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</si>
  <si>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</si>
  <si>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</si>
  <si>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</si>
  <si>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</si>
  <si>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</si>
  <si>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</si>
  <si>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</si>
  <si>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</si>
  <si>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</si>
  <si>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</si>
  <si>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</si>
  <si>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</si>
  <si>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</si>
  <si>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</si>
  <si>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</si>
  <si>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</si>
  <si>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</si>
  <si>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</si>
  <si>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</si>
  <si>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</si>
  <si>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</si>
  <si>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</si>
  <si>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</si>
  <si>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</si>
  <si>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</si>
  <si>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</si>
  <si>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</si>
  <si>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</si>
  <si>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</si>
  <si>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</si>
  <si>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</si>
  <si>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</si>
  <si>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</si>
  <si>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</si>
  <si>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</si>
  <si>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</si>
  <si>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</si>
  <si>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</si>
  <si>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</si>
  <si>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</si>
  <si>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</si>
  <si>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</si>
  <si>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</si>
  <si>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</si>
  <si>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</si>
  <si>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</si>
  <si>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</si>
  <si>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</si>
  <si>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</si>
  <si>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</si>
  <si>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</si>
  <si>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</si>
  <si>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</si>
  <si>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</si>
  <si>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</si>
  <si>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</si>
  <si>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</si>
  <si>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</si>
  <si>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</si>
  <si>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</si>
  <si>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</si>
  <si>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</si>
  <si>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</si>
  <si>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</si>
  <si>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</si>
  <si>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</si>
  <si>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</si>
  <si>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</si>
  <si>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</si>
  <si>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</si>
  <si>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</si>
  <si>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</si>
  <si>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</si>
  <si>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</si>
  <si>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</si>
  <si>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</si>
  <si>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</si>
  <si>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</si>
  <si>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</si>
  <si>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</si>
  <si>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</si>
  <si>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</si>
  <si>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</si>
  <si>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</si>
  <si>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</si>
  <si>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</si>
  <si>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</si>
  <si>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</si>
  <si>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</si>
  <si>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</si>
  <si>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</si>
  <si>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</si>
  <si>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</si>
  <si>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</si>
  <si>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</si>
  <si>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</si>
  <si>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</si>
  <si>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</si>
  <si>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</si>
  <si>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</si>
  <si>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</si>
  <si>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</si>
  <si>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</si>
  <si>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</si>
  <si>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</si>
  <si>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</si>
  <si>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</si>
  <si>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</si>
  <si>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</si>
  <si>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</si>
  <si>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</si>
  <si>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</si>
  <si>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</si>
  <si>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</si>
  <si>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</si>
  <si>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</si>
  <si>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</si>
  <si>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</si>
  <si>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</si>
  <si>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</si>
  <si>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</si>
  <si>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</si>
  <si>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</si>
  <si>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</si>
  <si>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</si>
  <si>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</si>
  <si>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</si>
  <si>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</si>
  <si>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</si>
  <si>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</si>
  <si>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</si>
  <si>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</si>
  <si>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</si>
  <si>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</si>
  <si>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</si>
  <si>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</si>
  <si>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</si>
  <si>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</si>
  <si>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</si>
  <si>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</si>
  <si>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</si>
  <si>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</si>
  <si>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</si>
  <si>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</si>
  <si>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</si>
  <si>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</si>
  <si>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</si>
  <si>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</si>
  <si>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</si>
  <si>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</si>
  <si>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</si>
  <si>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</si>
  <si>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</si>
  <si>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</si>
  <si>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</si>
  <si>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</si>
  <si>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</si>
  <si>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</si>
  <si>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</si>
  <si>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</si>
  <si>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</si>
  <si>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</si>
  <si>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</si>
  <si>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</si>
  <si>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</si>
  <si>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</si>
  <si>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</si>
  <si>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</si>
  <si>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</si>
  <si>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</si>
  <si>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</si>
  <si>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</si>
  <si>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</si>
  <si>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</si>
  <si>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</si>
  <si>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</si>
  <si>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</si>
  <si>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</si>
  <si>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</si>
  <si>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</si>
  <si>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</si>
  <si>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</si>
  <si>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</si>
  <si>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</si>
  <si>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</si>
  <si>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</si>
  <si>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</si>
  <si>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</si>
  <si>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</si>
  <si>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</si>
  <si>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</si>
  <si>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</si>
  <si>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</si>
  <si>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</si>
  <si>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</si>
  <si>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</si>
  <si>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</si>
  <si>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</si>
  <si>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</si>
  <si>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</si>
  <si>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</si>
  <si>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</si>
  <si>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</si>
  <si>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</si>
  <si>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</si>
  <si>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</si>
  <si>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</si>
  <si>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</si>
  <si>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</si>
  <si>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</si>
  <si>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</si>
  <si>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</si>
  <si>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</si>
  <si>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</si>
  <si>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</si>
  <si>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</si>
  <si>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</si>
  <si>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</si>
  <si>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</si>
  <si>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</si>
  <si>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</si>
  <si>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</si>
  <si>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</si>
  <si>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</si>
  <si>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</si>
  <si>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</si>
  <si>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</si>
  <si>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</si>
  <si>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</si>
  <si>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</si>
  <si>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</si>
  <si>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</si>
  <si>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</si>
  <si>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</si>
  <si>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</si>
  <si>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</si>
  <si>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</si>
  <si>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</si>
  <si>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</si>
  <si>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</si>
  <si>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</si>
  <si>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</si>
  <si>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</si>
  <si>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</si>
  <si>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</si>
  <si>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</si>
  <si>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</si>
  <si>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</si>
  <si>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</si>
  <si>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</si>
  <si>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</si>
  <si>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</si>
  <si>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</si>
  <si>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</si>
  <si>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</si>
  <si>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</si>
  <si>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</si>
  <si>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</si>
  <si>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</si>
  <si>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</si>
  <si>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</si>
  <si>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</si>
  <si>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</si>
  <si>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</si>
  <si>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</si>
  <si>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</si>
  <si>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</si>
  <si>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</si>
  <si>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</si>
  <si>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</si>
  <si>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</si>
  <si>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</si>
  <si>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</si>
  <si>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</si>
  <si>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</si>
  <si>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</si>
  <si>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</si>
  <si>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</si>
  <si>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</si>
  <si>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</si>
  <si>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</si>
  <si>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</si>
  <si>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</si>
  <si>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</si>
  <si>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</si>
  <si>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</si>
  <si>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</si>
  <si>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</si>
  <si>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</si>
  <si>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</si>
  <si>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</si>
  <si>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</si>
  <si>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</si>
  <si>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</si>
  <si>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</si>
  <si>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</si>
  <si>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</si>
  <si>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</si>
  <si>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</si>
  <si>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</si>
  <si>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</si>
  <si>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</si>
  <si>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</si>
  <si>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</si>
  <si>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</si>
  <si>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</si>
  <si>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</si>
  <si>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</si>
  <si>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</si>
  <si>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</si>
  <si>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</si>
  <si>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</si>
  <si>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</si>
  <si>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</si>
  <si>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</si>
  <si>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</si>
  <si>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</si>
  <si>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</si>
  <si>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</si>
  <si>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</si>
  <si>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</si>
  <si>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</si>
  <si>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</si>
  <si>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</si>
  <si>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</si>
  <si>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</si>
  <si>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</si>
  <si>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</si>
  <si>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</si>
  <si>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</si>
  <si>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</si>
  <si>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</si>
  <si>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</si>
  <si>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</si>
  <si>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</si>
  <si>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</si>
  <si>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</si>
  <si>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</si>
  <si>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</si>
  <si>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</si>
  <si>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</si>
  <si>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</si>
  <si>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</si>
  <si>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</si>
  <si>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</si>
  <si>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</si>
  <si>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</si>
  <si>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</si>
  <si>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</si>
  <si>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</si>
  <si>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</si>
  <si>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</si>
  <si>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</si>
  <si>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</si>
  <si>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</si>
  <si>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</si>
  <si>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</si>
  <si>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</si>
  <si>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</si>
  <si>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</si>
  <si>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</si>
  <si>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</si>
  <si>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</si>
  <si>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</si>
  <si>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</si>
  <si>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</si>
  <si>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</si>
  <si>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</si>
  <si>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</si>
  <si>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</si>
  <si>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</si>
  <si>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</si>
  <si>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</si>
  <si>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</si>
  <si>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</si>
  <si>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</si>
  <si>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</si>
  <si>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</si>
  <si>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</si>
  <si>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</si>
  <si>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</si>
  <si>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</si>
  <si>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</si>
  <si>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</si>
  <si>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</si>
  <si>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</si>
  <si>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</si>
  <si>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</si>
  <si>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</si>
  <si>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</si>
  <si>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</si>
  <si>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</si>
  <si>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</si>
  <si>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</si>
  <si>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</si>
  <si>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</si>
  <si>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</si>
  <si>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</si>
  <si>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</si>
  <si>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</si>
  <si>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</si>
  <si>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</si>
  <si>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</si>
  <si>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</si>
  <si>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</si>
  <si>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</si>
  <si>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</si>
  <si>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</si>
  <si>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</si>
  <si>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</si>
  <si>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</si>
  <si>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</si>
  <si>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</si>
  <si>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</si>
  <si>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</si>
  <si>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</si>
  <si>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</si>
  <si>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</si>
  <si>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</si>
  <si>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</si>
  <si>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</si>
  <si>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</si>
  <si>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</si>
  <si>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</si>
  <si>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</si>
  <si>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</si>
  <si>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</si>
  <si>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</si>
  <si>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</si>
  <si>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</si>
  <si>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</si>
  <si>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</si>
  <si>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</si>
  <si>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</si>
  <si>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</si>
  <si>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</si>
  <si>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</si>
  <si>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</si>
  <si>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</si>
  <si>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</si>
  <si>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</si>
  <si>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</si>
  <si>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</si>
  <si>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</si>
  <si>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</si>
  <si>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</si>
  <si>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</si>
  <si>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</si>
  <si>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</si>
  <si>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</si>
  <si>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</si>
  <si>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</si>
  <si>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</si>
  <si>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</si>
  <si>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</si>
  <si>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</si>
  <si>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</si>
  <si>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</si>
  <si>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</si>
  <si>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</si>
  <si>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</si>
  <si>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</si>
  <si>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</si>
  <si>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</si>
  <si>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</si>
  <si>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</si>
  <si>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</si>
  <si>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</si>
  <si>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</si>
  <si>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</si>
  <si>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</si>
  <si>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</si>
  <si>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</si>
  <si>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</si>
  <si>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</si>
  <si>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</si>
  <si>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</si>
  <si>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</si>
  <si>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</si>
  <si>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</si>
  <si>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</si>
  <si>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</si>
  <si>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</si>
  <si>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</si>
  <si>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</si>
  <si>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</si>
  <si>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</si>
  <si>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</si>
  <si>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</si>
  <si>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</si>
  <si>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</si>
  <si>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</si>
  <si>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</si>
  <si>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</si>
  <si>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</si>
  <si>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</si>
  <si>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</si>
  <si>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</si>
  <si>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</si>
  <si>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</si>
  <si>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</si>
  <si>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</si>
  <si>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</si>
  <si>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</si>
  <si>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</si>
  <si>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</si>
  <si>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</si>
  <si>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</si>
  <si>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</si>
  <si>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</si>
  <si>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</si>
  <si>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</si>
  <si>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</si>
  <si>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</si>
  <si>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</si>
  <si>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</si>
  <si>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</si>
  <si>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</si>
  <si>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</si>
  <si>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</si>
  <si>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</si>
  <si>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</si>
  <si>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</si>
  <si>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</si>
  <si>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</si>
  <si>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</si>
  <si>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</si>
  <si>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</si>
  <si>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</si>
  <si>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</si>
  <si>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</si>
  <si>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</si>
  <si>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</si>
  <si>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</si>
  <si>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</si>
  <si>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</si>
  <si>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</si>
  <si>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</si>
  <si>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</si>
  <si>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</si>
  <si>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</si>
  <si>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</si>
  <si>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</si>
  <si>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</si>
  <si>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</si>
  <si>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</si>
  <si>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</si>
  <si>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</si>
  <si>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</si>
  <si>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</si>
  <si>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</si>
  <si>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</si>
  <si>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</si>
  <si>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</si>
  <si>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</si>
  <si>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</si>
  <si>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</si>
  <si>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</si>
  <si>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</si>
  <si>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</si>
  <si>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</si>
  <si>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</si>
  <si>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</si>
  <si>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</si>
  <si>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</si>
  <si>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</si>
  <si>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</si>
  <si>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</si>
  <si>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</si>
  <si>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</si>
  <si>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</si>
  <si>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</si>
  <si>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</si>
  <si>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</si>
  <si>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</si>
  <si>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</si>
  <si>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</si>
  <si>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</si>
  <si>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</si>
  <si>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</si>
  <si>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</si>
  <si>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</si>
  <si>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</si>
  <si>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</si>
  <si>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</si>
  <si>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</si>
  <si>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</si>
  <si>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</si>
  <si>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</si>
  <si>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</si>
  <si>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</si>
  <si>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</si>
  <si>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</si>
  <si>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</si>
  <si>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</si>
  <si>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</si>
  <si>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</si>
  <si>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</si>
  <si>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</si>
  <si>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</si>
  <si>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</si>
  <si>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</si>
  <si>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</si>
  <si>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</si>
  <si>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</si>
  <si>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</si>
  <si>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</si>
  <si>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</si>
  <si>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</si>
  <si>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</si>
  <si>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</si>
  <si>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</si>
  <si>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</si>
  <si>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</si>
  <si>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</si>
  <si>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</si>
  <si>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</si>
  <si>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</si>
  <si>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</si>
  <si>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</si>
  <si>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</si>
  <si>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</si>
  <si>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</si>
  <si>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</si>
  <si>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</si>
  <si>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</si>
  <si>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</si>
  <si>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</si>
  <si>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</si>
  <si>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</si>
  <si>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</si>
  <si>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</si>
  <si>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</si>
  <si>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</si>
  <si>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</si>
  <si>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</si>
  <si>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</si>
  <si>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</si>
  <si>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</si>
  <si>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</si>
  <si>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</si>
  <si>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</si>
  <si>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</si>
  <si>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</si>
  <si>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</si>
  <si>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</si>
  <si>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</si>
  <si>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</si>
  <si>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</si>
  <si>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</si>
  <si>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</si>
  <si>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</si>
  <si>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</si>
  <si>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</si>
  <si>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</si>
  <si>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</si>
  <si>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</si>
  <si>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</si>
  <si>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</si>
  <si>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</si>
  <si>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</si>
  <si>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</si>
  <si>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</si>
  <si>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</si>
  <si>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</si>
  <si>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</si>
  <si>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</si>
  <si>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</si>
  <si>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</si>
  <si>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</si>
  <si>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</si>
  <si>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</si>
  <si>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</si>
  <si>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</si>
  <si>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</si>
  <si>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</si>
  <si>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</si>
  <si>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</si>
  <si>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</si>
  <si>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</si>
  <si>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</si>
  <si>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</si>
  <si>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</si>
  <si>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</si>
  <si>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</si>
  <si>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</si>
  <si>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</si>
  <si>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</si>
  <si>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</si>
  <si>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</si>
  <si>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</si>
  <si>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</si>
  <si>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</si>
  <si>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</si>
  <si>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</si>
  <si>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</si>
  <si>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</si>
  <si>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</si>
  <si>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</si>
  <si>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</si>
  <si>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</si>
  <si>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</si>
  <si>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</si>
  <si>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</si>
  <si>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</si>
  <si>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</si>
  <si>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</si>
  <si>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</si>
  <si>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</si>
  <si>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</si>
  <si>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</si>
  <si>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</si>
  <si>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</si>
  <si>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</si>
  <si>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</si>
  <si>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</si>
  <si>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</si>
  <si>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</si>
  <si>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</si>
  <si>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</si>
  <si>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</si>
  <si>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</si>
  <si>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</si>
  <si>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</si>
  <si>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</si>
  <si>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</si>
  <si>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</si>
  <si>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</si>
  <si>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</si>
  <si>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</si>
  <si>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</si>
  <si>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</si>
  <si>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</si>
  <si>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</si>
  <si>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</si>
  <si>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</si>
  <si>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</si>
  <si>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</si>
  <si>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</si>
  <si>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</si>
  <si>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</si>
  <si>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</si>
  <si>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</si>
  <si>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</si>
  <si>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</si>
  <si>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</si>
  <si>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</si>
  <si>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</si>
  <si>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</si>
  <si>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</si>
  <si>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</si>
  <si>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</si>
  <si>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</si>
  <si>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</si>
  <si>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</si>
  <si>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</si>
  <si>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</si>
  <si>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</si>
  <si>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</si>
  <si>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</si>
  <si>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</si>
  <si>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</si>
  <si>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</si>
  <si>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</si>
  <si>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</si>
  <si>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</si>
  <si>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</si>
  <si>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</si>
  <si>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</si>
  <si>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</si>
  <si>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</si>
  <si>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</si>
  <si>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</si>
  <si>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</si>
  <si>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</si>
  <si>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</si>
  <si>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</si>
  <si>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</si>
  <si>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</si>
  <si>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</si>
  <si>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</si>
  <si>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</si>
  <si>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</si>
  <si>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</si>
  <si>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</si>
  <si>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</si>
  <si>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</si>
  <si>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</si>
  <si>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</si>
  <si>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</si>
  <si>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</si>
  <si>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</si>
  <si>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</si>
  <si>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</si>
  <si>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</si>
  <si>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</si>
  <si>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</si>
  <si>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</si>
  <si>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</si>
  <si>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</si>
  <si>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</si>
  <si>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</si>
  <si>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</si>
  <si>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</si>
  <si>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</si>
  <si>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</si>
  <si>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</si>
  <si>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</si>
  <si>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</si>
  <si>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</si>
  <si>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</si>
  <si>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</si>
  <si>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</si>
  <si>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</si>
  <si>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</si>
  <si>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</si>
  <si>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</si>
  <si>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</si>
  <si>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</si>
  <si>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</si>
  <si>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</si>
  <si>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</si>
  <si>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</si>
  <si>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</si>
  <si>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</si>
  <si>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</si>
  <si>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</si>
  <si>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</si>
  <si>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</si>
  <si>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</si>
  <si>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</si>
  <si>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</si>
  <si>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</si>
  <si>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</si>
  <si>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</si>
  <si>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</si>
  <si>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</si>
  <si>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</si>
  <si>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</si>
  <si>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</si>
  <si>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</si>
  <si>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</si>
  <si>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</si>
  <si>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</si>
  <si>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</si>
  <si>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</si>
  <si>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</si>
  <si>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</si>
  <si>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</si>
  <si>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</si>
  <si>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</si>
  <si>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</si>
  <si>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</si>
  <si>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</si>
  <si>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</si>
  <si>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</si>
  <si>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</si>
  <si>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</si>
  <si>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</si>
  <si>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</si>
  <si>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</si>
  <si>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</si>
  <si>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</si>
  <si>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</si>
  <si>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</si>
  <si>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</si>
  <si>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</si>
  <si>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</si>
  <si>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</si>
  <si>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</si>
  <si>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</si>
  <si>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</si>
  <si>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</si>
  <si>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</si>
  <si>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</si>
  <si>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</si>
  <si>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</si>
  <si>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</si>
  <si>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</si>
  <si>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</si>
  <si>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</si>
  <si>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</si>
  <si>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</si>
  <si>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</si>
  <si>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</si>
  <si>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</si>
  <si>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</si>
  <si>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</si>
  <si>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</si>
  <si>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</si>
  <si>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</si>
  <si>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</si>
  <si>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</si>
  <si>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</si>
  <si>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</si>
  <si>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</si>
  <si>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</si>
  <si>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</si>
  <si>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</si>
  <si>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</si>
  <si>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</si>
  <si>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</si>
  <si>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</si>
  <si>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</si>
  <si>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</si>
  <si>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</si>
  <si>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</si>
  <si>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</si>
  <si>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</si>
  <si>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</si>
  <si>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</si>
  <si>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</si>
  <si>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</si>
  <si>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</si>
  <si>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</si>
  <si>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</si>
  <si>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</si>
  <si>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</si>
  <si>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</si>
  <si>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</si>
  <si>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</si>
  <si>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</si>
  <si>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</si>
  <si>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</si>
  <si>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</si>
  <si>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</si>
  <si>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</si>
  <si>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</si>
  <si>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</si>
  <si>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</si>
  <si>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</si>
  <si>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</si>
  <si>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</si>
  <si>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</si>
  <si>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</si>
  <si>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</si>
  <si>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</si>
  <si>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</si>
  <si>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</si>
  <si>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</si>
  <si>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</si>
  <si>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</si>
  <si>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</si>
  <si>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</si>
  <si>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</si>
  <si>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</si>
  <si>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</si>
  <si>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</si>
  <si>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</si>
  <si>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</si>
  <si>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</si>
  <si>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</si>
  <si>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</si>
  <si>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</si>
  <si>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</si>
  <si>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</si>
  <si>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</si>
  <si>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</si>
  <si>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</si>
  <si>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</si>
  <si>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</si>
  <si>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</si>
  <si>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</si>
  <si>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</si>
  <si>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</si>
  <si>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</si>
  <si>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</si>
  <si>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</si>
  <si>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</si>
  <si>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</si>
  <si>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</si>
  <si>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</si>
  <si>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</si>
  <si>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</si>
  <si>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</si>
  <si>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</si>
  <si>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</si>
  <si>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</si>
  <si>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</si>
  <si>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</si>
  <si>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</si>
  <si>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</si>
  <si>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</si>
  <si>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</si>
  <si>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</si>
  <si>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</si>
  <si>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</si>
  <si>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</si>
  <si>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</si>
  <si>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</si>
  <si>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</si>
  <si>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</si>
  <si>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</si>
  <si>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</si>
  <si>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</si>
  <si>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</si>
  <si>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</si>
  <si>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</si>
  <si>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</si>
  <si>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</si>
  <si>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</si>
  <si>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</si>
  <si>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</si>
  <si>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</si>
  <si>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</si>
  <si>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</si>
  <si>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</si>
  <si>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</si>
  <si>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</si>
  <si>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</si>
  <si>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</si>
  <si>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</si>
  <si>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</si>
  <si>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</si>
  <si>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</si>
  <si>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</si>
  <si>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</si>
  <si>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</si>
  <si>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</si>
  <si>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</si>
  <si>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</si>
  <si>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</si>
  <si>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</si>
  <si>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</si>
  <si>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</si>
  <si>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</si>
  <si>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</si>
  <si>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</si>
  <si>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</si>
  <si>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</si>
  <si>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</si>
  <si>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</si>
  <si>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</si>
  <si>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</si>
  <si>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</si>
  <si>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</si>
  <si>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</si>
  <si>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</si>
  <si>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</si>
  <si>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</si>
  <si>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</si>
  <si>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</si>
  <si>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</si>
  <si>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</si>
  <si>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</si>
  <si>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</si>
  <si>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</si>
  <si>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</si>
  <si>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</si>
  <si>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</si>
  <si>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</si>
  <si>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</si>
  <si>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</si>
  <si>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</si>
  <si>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</si>
  <si>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</si>
  <si>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</si>
  <si>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</si>
  <si>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</si>
  <si>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</si>
  <si>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</si>
  <si>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</si>
  <si>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</si>
  <si>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</si>
  <si>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</si>
  <si>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</si>
  <si>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</si>
  <si>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</si>
  <si>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</si>
  <si>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</si>
  <si>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</si>
  <si>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</si>
  <si>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</si>
  <si>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</si>
  <si>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</si>
  <si>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</si>
  <si>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</si>
  <si>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</si>
  <si>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</si>
  <si>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</si>
  <si>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</si>
  <si>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</si>
  <si>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</si>
  <si>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</si>
  <si>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</si>
  <si>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</si>
  <si>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</si>
  <si>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</si>
  <si>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</si>
  <si>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</si>
  <si>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</si>
  <si>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</si>
  <si>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</si>
  <si>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</si>
  <si>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</si>
  <si>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</si>
  <si>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</si>
  <si>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</si>
  <si>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</si>
  <si>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</si>
  <si>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</si>
  <si>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</si>
  <si>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</si>
  <si>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</si>
  <si>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</si>
  <si>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</si>
  <si>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</si>
  <si>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</si>
  <si>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</si>
  <si>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</si>
  <si>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</si>
  <si>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</si>
  <si>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</si>
  <si>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</si>
  <si>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</si>
  <si>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</si>
  <si>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</si>
  <si>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</si>
  <si>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</si>
  <si>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</si>
  <si>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</si>
  <si>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</si>
  <si>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</si>
  <si>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</si>
  <si>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</si>
  <si>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</si>
  <si>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</si>
  <si>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</si>
  <si>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</si>
  <si>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</si>
  <si>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</si>
  <si>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</si>
  <si>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</si>
  <si>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</si>
  <si>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</si>
  <si>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</si>
  <si>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</si>
  <si>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</si>
  <si>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</si>
  <si>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</si>
  <si>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</si>
  <si>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</si>
  <si>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</si>
  <si>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</si>
  <si>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</si>
  <si>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</si>
  <si>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</si>
  <si>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</si>
  <si>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</si>
  <si>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</si>
  <si>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</si>
  <si>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</si>
  <si>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</si>
  <si>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</si>
  <si>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</si>
  <si>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</si>
  <si>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</si>
  <si>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</si>
  <si>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</si>
  <si>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</si>
  <si>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</si>
  <si>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</si>
  <si>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</si>
  <si>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</si>
  <si>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</si>
  <si>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</si>
  <si>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</si>
  <si>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</si>
  <si>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</si>
  <si>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</si>
  <si>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</si>
  <si>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</si>
  <si>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</si>
  <si>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</si>
  <si>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</si>
  <si>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</si>
  <si>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</si>
  <si>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</si>
  <si>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</si>
  <si>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</si>
  <si>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</si>
  <si>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</si>
  <si>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</si>
  <si>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</si>
  <si>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</si>
  <si>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</si>
  <si>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</si>
  <si>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</si>
  <si>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</si>
  <si>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</si>
  <si>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</si>
  <si>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</si>
  <si>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</si>
  <si>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</si>
  <si>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</si>
  <si>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</si>
  <si>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</si>
  <si>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</si>
  <si>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</si>
  <si>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</si>
  <si>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</si>
  <si>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</si>
  <si>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</si>
  <si>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</si>
  <si>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</si>
  <si>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</si>
  <si>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</si>
  <si>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</si>
  <si>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</si>
  <si>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</si>
  <si>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</si>
  <si>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</si>
  <si>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</si>
  <si>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</si>
  <si>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</si>
  <si>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</si>
  <si>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</si>
  <si>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</si>
  <si>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</si>
  <si>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</si>
  <si>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</si>
  <si>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</si>
  <si>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</si>
  <si>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</si>
  <si>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</si>
  <si>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</si>
  <si>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</si>
  <si>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</si>
  <si>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</si>
  <si>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</si>
  <si>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</si>
  <si>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</si>
  <si>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</si>
  <si>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</si>
  <si>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</si>
  <si>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</si>
  <si>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</si>
  <si>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</si>
  <si>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</si>
  <si>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</si>
  <si>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</si>
  <si>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</si>
  <si>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</si>
  <si>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</si>
  <si>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</si>
  <si>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</si>
  <si>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</si>
  <si>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</si>
  <si>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</si>
  <si>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</si>
  <si>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</si>
  <si>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</si>
  <si>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</si>
  <si>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</si>
  <si>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</si>
  <si>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</si>
  <si>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</si>
  <si>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</si>
  <si>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</si>
  <si>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</si>
  <si>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</si>
  <si>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</si>
  <si>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</si>
  <si>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</si>
  <si>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</si>
  <si>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</si>
  <si>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</si>
  <si>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</si>
  <si>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</si>
  <si>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</si>
  <si>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</si>
  <si>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</si>
  <si>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</si>
  <si>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</si>
  <si>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</si>
  <si>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</si>
  <si>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</si>
  <si>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</si>
  <si>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</si>
  <si>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</si>
  <si>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</si>
  <si>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</si>
  <si>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</si>
  <si>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</si>
  <si>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</si>
  <si>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</si>
  <si>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</si>
  <si>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</si>
  <si>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</si>
  <si>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</si>
  <si>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</si>
  <si>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</si>
  <si>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</si>
  <si>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</si>
  <si>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</si>
  <si>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</si>
  <si>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</si>
  <si>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</si>
  <si>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</si>
  <si>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</si>
  <si>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</si>
  <si>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</si>
  <si>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</si>
  <si>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</si>
  <si>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</si>
  <si>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</si>
  <si>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</si>
  <si>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</si>
  <si>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</si>
  <si>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</si>
  <si>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</si>
  <si>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</si>
  <si>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</si>
  <si>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</si>
  <si>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</si>
  <si>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</si>
  <si>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</si>
  <si>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</si>
  <si>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</si>
  <si>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</si>
  <si>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</si>
  <si>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</si>
  <si>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</si>
  <si>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</si>
  <si>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</si>
  <si>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</si>
  <si>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</si>
  <si>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</si>
  <si>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</si>
  <si>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</si>
  <si>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</si>
  <si>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</si>
  <si>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</si>
  <si>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</si>
  <si>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</si>
  <si>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</si>
  <si>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</si>
  <si>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</si>
  <si>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</si>
  <si>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</si>
  <si>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</si>
  <si>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</si>
  <si>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</si>
  <si>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</si>
  <si>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</si>
  <si>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</si>
  <si>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</si>
  <si>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</si>
  <si>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</si>
  <si>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</si>
  <si>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</si>
  <si>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</si>
  <si>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</si>
  <si>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</si>
  <si>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</si>
  <si>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</si>
  <si>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</si>
  <si>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</si>
  <si>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</si>
  <si>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</si>
  <si>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</si>
  <si>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</si>
  <si>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</si>
  <si>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</si>
  <si>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</si>
  <si>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</si>
  <si>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</si>
  <si>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</si>
  <si>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</si>
  <si>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</si>
  <si>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</si>
  <si>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</si>
  <si>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</si>
  <si>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</si>
  <si>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</si>
  <si>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</si>
  <si>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</si>
  <si>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</si>
  <si>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</si>
  <si>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</si>
  <si>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</si>
  <si>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</si>
  <si>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</si>
  <si>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</si>
  <si>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</si>
  <si>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</si>
  <si>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</si>
  <si>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</si>
  <si>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</si>
  <si>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</si>
  <si>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</si>
  <si>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</si>
  <si>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</si>
  <si>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</si>
  <si>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</si>
  <si>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</si>
  <si>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</si>
  <si>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</si>
  <si>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</si>
  <si>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</si>
  <si>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</si>
  <si>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</si>
  <si>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</si>
  <si>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</si>
  <si>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</si>
  <si>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</si>
  <si>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</si>
  <si>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</si>
  <si>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</si>
  <si>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</si>
  <si>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</si>
  <si>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</si>
  <si>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</si>
  <si>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</si>
  <si>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</si>
  <si>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</si>
  <si>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</si>
  <si>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</si>
  <si>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</si>
  <si>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</si>
  <si>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</si>
  <si>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</si>
  <si>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</si>
  <si>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</si>
  <si>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</si>
  <si>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</si>
  <si>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</si>
  <si>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</si>
  <si>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</si>
  <si>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</si>
  <si>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</si>
  <si>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</si>
  <si>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</si>
  <si>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</si>
  <si>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</si>
  <si>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</si>
  <si>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</si>
  <si>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</si>
  <si>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</si>
  <si>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</si>
  <si>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</si>
  <si>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</si>
  <si>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</si>
  <si>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</si>
  <si>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</si>
  <si>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</si>
  <si>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</si>
  <si>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</si>
  <si>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</si>
  <si>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</si>
  <si>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</si>
  <si>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</si>
  <si>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</si>
  <si>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</si>
  <si>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</si>
  <si>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</si>
  <si>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</si>
  <si>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</si>
  <si>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</si>
  <si>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</si>
  <si>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</si>
  <si>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</si>
  <si>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</si>
  <si>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</si>
  <si>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</si>
  <si>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</si>
  <si>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</si>
  <si>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</si>
  <si>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</si>
  <si>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</si>
  <si>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</si>
  <si>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</si>
  <si>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</si>
  <si>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</si>
  <si>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</si>
  <si>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</si>
  <si>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</si>
  <si>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</si>
  <si>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</si>
  <si>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</si>
  <si>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</si>
  <si>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</si>
  <si>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</si>
  <si>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</si>
  <si>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</si>
  <si>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</si>
  <si>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</si>
  <si>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</si>
  <si>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</si>
  <si>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</si>
  <si>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</si>
  <si>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</si>
  <si>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</si>
  <si>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</si>
  <si>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</si>
  <si>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</si>
  <si>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</si>
  <si>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</si>
  <si>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</si>
  <si>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</si>
  <si>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</si>
  <si>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</si>
  <si>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</si>
  <si>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</si>
  <si>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</si>
  <si>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</si>
  <si>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</si>
  <si>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</si>
  <si>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</si>
  <si>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</si>
  <si>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</si>
  <si>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</si>
  <si>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</si>
  <si>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</si>
  <si>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</si>
  <si>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</si>
  <si>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</si>
  <si>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</si>
  <si>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</si>
  <si>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</si>
  <si>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</si>
  <si>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</si>
  <si>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</si>
  <si>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</si>
  <si>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</si>
  <si>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</si>
  <si>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</si>
  <si>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</si>
  <si>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</si>
  <si>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</si>
  <si>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</si>
  <si>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</si>
  <si>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</si>
  <si>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</si>
  <si>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</si>
  <si>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</si>
  <si>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</si>
  <si>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</si>
  <si>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</si>
  <si>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</si>
  <si>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</si>
  <si>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</si>
  <si>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</si>
  <si>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</si>
  <si>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</si>
  <si>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</si>
  <si>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</si>
  <si>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</si>
  <si>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</si>
  <si>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</si>
  <si>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</si>
  <si>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</si>
  <si>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</si>
  <si>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</si>
  <si>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</si>
  <si>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</si>
  <si>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</si>
  <si>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</si>
  <si>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</si>
  <si>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</si>
  <si>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</si>
  <si>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</si>
  <si>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</si>
  <si>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</si>
  <si>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</si>
  <si>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</si>
  <si>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</si>
  <si>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</si>
  <si>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</si>
  <si>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</si>
  <si>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</si>
  <si>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</si>
  <si>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</si>
  <si>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</si>
  <si>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</si>
  <si>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</si>
  <si>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</si>
  <si>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</si>
  <si>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</si>
  <si>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</si>
  <si>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</si>
  <si>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</si>
  <si>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</si>
  <si>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</si>
  <si>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</si>
  <si>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</si>
  <si>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</si>
  <si>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</si>
  <si>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</si>
  <si>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</si>
  <si>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</si>
  <si>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</si>
  <si>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</si>
  <si>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</si>
  <si>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</si>
  <si>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</si>
  <si>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</si>
  <si>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</si>
  <si>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</si>
  <si>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</si>
  <si>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</si>
  <si>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</si>
  <si>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</si>
  <si>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</si>
  <si>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</si>
  <si>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</si>
  <si>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</si>
  <si>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</si>
  <si>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</si>
  <si>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</si>
  <si>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</si>
  <si>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</si>
  <si>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</si>
  <si>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</si>
  <si>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</si>
  <si>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</si>
  <si>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</si>
  <si>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</si>
  <si>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</si>
  <si>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</si>
  <si>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</si>
  <si>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</si>
  <si>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</si>
  <si>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</si>
  <si>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</si>
  <si>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</si>
  <si>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</si>
  <si>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</si>
  <si>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</si>
  <si>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</si>
  <si>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</si>
  <si>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</si>
  <si>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</si>
  <si>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</si>
  <si>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</si>
  <si>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</si>
  <si>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</si>
  <si>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</si>
  <si>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</si>
  <si>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</si>
  <si>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</si>
  <si>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</si>
  <si>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</si>
  <si>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</si>
  <si>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</si>
  <si>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</si>
  <si>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</si>
  <si>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</si>
  <si>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</si>
  <si>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</si>
  <si>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</si>
  <si>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</si>
  <si>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</si>
  <si>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</si>
  <si>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</si>
  <si>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</si>
  <si>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</si>
  <si>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</si>
  <si>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</si>
  <si>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</si>
  <si>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</si>
  <si>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</si>
  <si>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</si>
  <si>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</si>
  <si>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</si>
  <si>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</si>
  <si>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</si>
  <si>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</si>
  <si>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</si>
  <si>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</si>
  <si>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</si>
  <si>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</si>
  <si>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</si>
  <si>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</si>
  <si>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</si>
  <si>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</si>
  <si>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</si>
  <si>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</si>
  <si>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</si>
  <si>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</si>
  <si>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</si>
  <si>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</si>
  <si>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</si>
  <si>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</si>
  <si>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</si>
  <si>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</si>
  <si>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</si>
  <si>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</si>
  <si>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</si>
  <si>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</si>
  <si>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</si>
  <si>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</si>
  <si>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</si>
  <si>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</si>
  <si>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</si>
  <si>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</si>
  <si>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</si>
  <si>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</si>
  <si>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</si>
  <si>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</si>
  <si>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</si>
  <si>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</si>
  <si>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</si>
  <si>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</si>
  <si>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</si>
  <si>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</si>
  <si>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</si>
  <si>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</si>
  <si>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</si>
  <si>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</si>
  <si>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</si>
  <si>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</si>
  <si>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</si>
  <si>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</si>
  <si>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</si>
  <si>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</si>
  <si>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</si>
  <si>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</si>
  <si>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</si>
  <si>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</si>
  <si>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</si>
  <si>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</si>
  <si>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</si>
  <si>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</si>
  <si>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</si>
  <si>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</si>
  <si>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</si>
  <si>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</si>
  <si>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</si>
  <si>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</si>
  <si>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</si>
  <si>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</si>
  <si>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</si>
  <si>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</si>
  <si>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</si>
  <si>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</si>
  <si>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</si>
  <si>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</si>
  <si>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</si>
  <si>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</si>
  <si>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</si>
  <si>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</si>
  <si>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</si>
  <si>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</si>
  <si>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</si>
  <si>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</si>
  <si>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</si>
  <si>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</si>
  <si>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</si>
  <si>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</si>
  <si>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</si>
  <si>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</si>
  <si>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</si>
  <si>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</si>
  <si>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</si>
  <si>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</si>
  <si>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</si>
  <si>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</si>
  <si>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</si>
  <si>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</si>
  <si>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</si>
  <si>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</si>
  <si>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</si>
  <si>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</si>
  <si>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</si>
  <si>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</si>
  <si>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</si>
  <si>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</si>
  <si>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</si>
  <si>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</si>
  <si>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</si>
  <si>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</si>
  <si>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</si>
  <si>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</si>
  <si>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</si>
  <si>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</si>
  <si>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</si>
  <si>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</si>
  <si>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</si>
  <si>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</si>
  <si>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</si>
  <si>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</si>
  <si>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</si>
  <si>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</si>
  <si>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</si>
  <si>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</si>
  <si>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</si>
  <si>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</si>
  <si>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</si>
  <si>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</si>
  <si>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</si>
  <si>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</si>
  <si>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</si>
  <si>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</si>
  <si>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</si>
  <si>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</si>
  <si>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</si>
  <si>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</si>
  <si>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</si>
  <si>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</si>
  <si>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</si>
  <si>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</si>
  <si>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</si>
  <si>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</si>
  <si>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</si>
  <si>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</si>
  <si>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</si>
  <si>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</si>
  <si>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</si>
  <si>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</si>
  <si>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</si>
  <si>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</si>
  <si>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</si>
  <si>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</si>
  <si>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</si>
  <si>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</si>
  <si>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</si>
  <si>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</si>
  <si>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</si>
  <si>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</si>
  <si>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</si>
  <si>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</si>
  <si>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</si>
  <si>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</si>
  <si>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</si>
  <si>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</si>
  <si>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</si>
  <si>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</si>
  <si>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</si>
  <si>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</si>
  <si>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</si>
  <si>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</si>
  <si>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</si>
  <si>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</si>
  <si>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</si>
  <si>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</si>
  <si>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</si>
  <si>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</si>
  <si>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</si>
  <si>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</si>
  <si>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</si>
  <si>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</si>
  <si>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</si>
  <si>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</si>
  <si>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</si>
  <si>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</si>
  <si>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</si>
  <si>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</si>
  <si>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</si>
  <si>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</si>
  <si>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</si>
  <si>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</si>
  <si>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</si>
  <si>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</si>
  <si>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</si>
  <si>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</si>
  <si>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</si>
  <si>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</si>
  <si>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</si>
  <si>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</si>
  <si>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</si>
  <si>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</si>
  <si>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</si>
  <si>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</si>
  <si>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</si>
  <si>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</si>
  <si>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</si>
  <si>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</si>
  <si>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</si>
  <si>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</si>
  <si>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</si>
  <si>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</si>
  <si>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</si>
  <si>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</si>
  <si>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</si>
  <si>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</si>
  <si>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</si>
  <si>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</si>
  <si>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</si>
  <si>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</si>
  <si>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</si>
  <si>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</si>
  <si>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</si>
  <si>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</si>
  <si>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</si>
  <si>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</si>
  <si>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</si>
  <si>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</si>
  <si>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</si>
  <si>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</si>
  <si>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</si>
  <si>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</si>
  <si>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</si>
  <si>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</si>
  <si>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</si>
  <si>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</si>
  <si>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</si>
  <si>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</si>
  <si>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</si>
  <si>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</si>
  <si>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</si>
  <si>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</si>
  <si>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</si>
  <si>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</si>
  <si>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</si>
  <si>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</si>
  <si>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</si>
  <si>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</si>
  <si>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</si>
  <si>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</si>
  <si>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</si>
  <si>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</si>
  <si>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</si>
  <si>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</si>
  <si>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</si>
  <si>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</si>
  <si>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</si>
  <si>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</si>
  <si>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</si>
  <si>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</si>
  <si>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</si>
  <si>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</si>
  <si>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</si>
  <si>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</si>
  <si>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</si>
  <si>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</si>
  <si>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</si>
  <si>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</si>
  <si>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</si>
  <si>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</si>
  <si>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</si>
  <si>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</si>
  <si>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</si>
  <si>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</si>
  <si>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</si>
  <si>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</si>
  <si>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</si>
  <si>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</si>
  <si>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</si>
  <si>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</si>
  <si>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</si>
  <si>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</si>
  <si>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</si>
  <si>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</si>
  <si>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</si>
  <si>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</si>
  <si>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</si>
  <si>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</si>
  <si>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</si>
  <si>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</si>
  <si>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</si>
  <si>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</si>
  <si>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</si>
  <si>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</si>
  <si>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</si>
  <si>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</si>
  <si>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</si>
  <si>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</si>
  <si>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</si>
  <si>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</si>
  <si>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</si>
  <si>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</si>
  <si>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</si>
  <si>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</si>
  <si>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</si>
  <si>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</si>
  <si>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</si>
  <si>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</si>
  <si>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</si>
  <si>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</si>
  <si>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</si>
  <si>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</si>
  <si>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</si>
  <si>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</si>
  <si>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</si>
  <si>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</si>
  <si>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</si>
  <si>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</si>
  <si>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</si>
  <si>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</si>
  <si>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</si>
  <si>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</si>
  <si>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</si>
  <si>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</si>
  <si>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</si>
  <si>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</si>
  <si>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</si>
  <si>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</si>
  <si>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</si>
  <si>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</si>
  <si>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</si>
  <si>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</si>
  <si>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</si>
  <si>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</si>
  <si>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</si>
  <si>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</si>
  <si>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</si>
  <si>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</si>
  <si>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</si>
  <si>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</si>
  <si>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</si>
  <si>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</si>
  <si>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</si>
  <si>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</si>
  <si>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</si>
  <si>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</si>
  <si>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</si>
  <si>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</si>
  <si>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</si>
  <si>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</si>
  <si>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</si>
  <si>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</si>
  <si>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</si>
  <si>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</si>
  <si>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</si>
  <si>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</si>
  <si>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</si>
  <si>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</si>
  <si>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</si>
  <si>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</si>
  <si>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</si>
  <si>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</si>
  <si>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</si>
  <si>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</si>
  <si>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</si>
  <si>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</si>
  <si>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</si>
  <si>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</si>
  <si>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</si>
  <si>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</si>
  <si>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</si>
  <si>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</si>
  <si>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</si>
  <si>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</si>
  <si>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</si>
  <si>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</si>
  <si>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</si>
  <si>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</si>
  <si>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</si>
  <si>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</si>
  <si>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</si>
  <si>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</si>
  <si>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</si>
  <si>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</si>
  <si>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</si>
  <si>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</si>
  <si>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</si>
  <si>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</si>
  <si>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</si>
  <si>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</si>
  <si>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</si>
  <si>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</si>
  <si>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</si>
  <si>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</si>
  <si>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</si>
  <si>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</si>
  <si>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</si>
  <si>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</si>
  <si>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</si>
  <si>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</si>
  <si>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</si>
  <si>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</si>
  <si>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</si>
  <si>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</si>
  <si>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</si>
  <si>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</si>
  <si>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</si>
  <si>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</si>
  <si>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</si>
  <si>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</si>
  <si>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</si>
  <si>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</si>
  <si>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</si>
  <si>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</si>
  <si>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</si>
  <si>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</si>
  <si>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</si>
  <si>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</si>
  <si>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</si>
  <si>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</si>
  <si>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</si>
  <si>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</si>
  <si>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</si>
  <si>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</si>
  <si>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</si>
  <si>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</si>
  <si>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</si>
  <si>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</si>
  <si>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</si>
  <si>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</si>
  <si>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</si>
  <si>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</si>
  <si>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</si>
  <si>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</si>
  <si>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</si>
  <si>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</si>
  <si>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</si>
  <si>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</si>
  <si>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</si>
  <si>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</si>
  <si>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</si>
  <si>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</si>
  <si>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</si>
  <si>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</si>
  <si>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</si>
  <si>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</si>
  <si>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</si>
  <si>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</si>
  <si>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</si>
  <si>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</si>
  <si>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</si>
  <si>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</si>
  <si>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</si>
  <si>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</si>
  <si>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</si>
  <si>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</si>
  <si>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</si>
  <si>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</si>
  <si>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</si>
  <si>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</si>
  <si>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</si>
  <si>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</si>
  <si>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</si>
  <si>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</si>
  <si>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</si>
  <si>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</si>
  <si>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</si>
  <si>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</si>
  <si>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</si>
  <si>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</si>
  <si>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</si>
  <si>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</si>
  <si>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</si>
  <si>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</si>
  <si>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</si>
  <si>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</si>
  <si>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</si>
  <si>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</si>
  <si>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</si>
  <si>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</si>
  <si>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</si>
  <si>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</si>
  <si>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</si>
  <si>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</si>
  <si>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</si>
  <si>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</si>
  <si>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</si>
  <si>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</si>
  <si>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</si>
  <si>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</si>
  <si>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</si>
  <si>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</si>
  <si>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</si>
  <si>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</si>
  <si>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</si>
  <si>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</si>
  <si>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</si>
  <si>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</si>
  <si>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</si>
  <si>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</si>
  <si>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</si>
  <si>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</si>
  <si>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</si>
  <si>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</si>
  <si>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</si>
  <si>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</si>
  <si>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</si>
  <si>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</si>
  <si>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</si>
  <si>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</si>
  <si>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</si>
  <si>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</si>
  <si>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</si>
  <si>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</si>
  <si>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</si>
  <si>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</si>
  <si>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</si>
  <si>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</si>
  <si>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</si>
  <si>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</si>
  <si>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</si>
  <si>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</si>
  <si>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</si>
  <si>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</si>
  <si>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</si>
  <si>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</si>
  <si>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</si>
  <si>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</si>
  <si>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</si>
  <si>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</si>
  <si>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</si>
  <si>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</si>
  <si>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</si>
  <si>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</si>
  <si>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</si>
  <si>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</si>
  <si>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</si>
  <si>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</si>
  <si>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</si>
  <si>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</si>
  <si>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</si>
  <si>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</si>
  <si>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</si>
  <si>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</si>
  <si>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</si>
  <si>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</si>
  <si>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</si>
  <si>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</si>
  <si>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</si>
  <si>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</si>
  <si>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</si>
  <si>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</si>
  <si>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</si>
  <si>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</si>
  <si>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</si>
  <si>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</si>
  <si>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</si>
  <si>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</si>
  <si>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</si>
  <si>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</si>
  <si>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</si>
  <si>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</si>
  <si>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</si>
  <si>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</si>
  <si>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</si>
  <si>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</si>
  <si>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</si>
  <si>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</si>
  <si>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</si>
  <si>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</si>
  <si>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</si>
  <si>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</si>
  <si>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</si>
  <si>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</si>
  <si>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</si>
  <si>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</si>
  <si>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</si>
  <si>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</si>
  <si>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</si>
  <si>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</si>
  <si>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</si>
  <si>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</si>
  <si>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</si>
  <si>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</si>
  <si>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</si>
  <si>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</si>
  <si>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</si>
  <si>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</si>
  <si>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</si>
  <si>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</si>
  <si>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</si>
  <si>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</si>
  <si>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</si>
  <si>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</si>
  <si>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</si>
  <si>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</si>
  <si>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</si>
  <si>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</si>
  <si>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</si>
  <si>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</si>
  <si>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</si>
  <si>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</si>
  <si>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</si>
  <si>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</si>
  <si>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</si>
  <si>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</si>
  <si>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</si>
  <si>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</si>
  <si>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</si>
  <si>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</si>
  <si>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</si>
  <si>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</si>
  <si>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</si>
  <si>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</si>
  <si>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</si>
  <si>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</si>
  <si>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</si>
  <si>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</si>
  <si>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</si>
  <si>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</si>
  <si>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</si>
  <si>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</si>
  <si>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</si>
  <si>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</si>
  <si>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</si>
  <si>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</si>
  <si>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</si>
  <si>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</si>
  <si>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</si>
  <si>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</si>
  <si>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</si>
  <si>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</si>
  <si>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</si>
  <si>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</si>
  <si>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</si>
  <si>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</si>
  <si>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</si>
  <si>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</si>
  <si>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</si>
  <si>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</si>
  <si>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</si>
  <si>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</si>
  <si>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</si>
  <si>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</si>
  <si>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</si>
  <si>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</si>
  <si>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</si>
  <si>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</si>
  <si>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</si>
  <si>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</si>
  <si>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</si>
  <si>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</si>
  <si>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</si>
  <si>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</si>
  <si>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</si>
  <si>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</si>
  <si>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</si>
  <si>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</si>
  <si>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</si>
  <si>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</si>
  <si>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</si>
  <si>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</si>
  <si>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</si>
  <si>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</si>
  <si>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</si>
  <si>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</si>
  <si>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</si>
  <si>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</si>
  <si>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</si>
  <si>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</si>
  <si>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</si>
  <si>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</si>
  <si>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</si>
  <si>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</si>
  <si>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</si>
  <si>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</si>
  <si>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</si>
  <si>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</si>
  <si>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</si>
  <si>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</si>
  <si>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</si>
  <si>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</si>
  <si>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</si>
  <si>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</si>
  <si>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</si>
  <si>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</si>
  <si>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</si>
  <si>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</si>
  <si>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</si>
  <si>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</si>
  <si>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</si>
  <si>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</si>
  <si>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</si>
  <si>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</si>
  <si>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</si>
  <si>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</si>
  <si>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</si>
  <si>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</si>
  <si>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</si>
  <si>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</si>
  <si>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</si>
  <si>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</si>
  <si>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</si>
  <si>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</si>
  <si>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</si>
  <si>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</si>
  <si>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</si>
  <si>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</si>
  <si>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</si>
  <si>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</si>
  <si>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</si>
  <si>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</si>
  <si>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</si>
  <si>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</si>
  <si>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</si>
  <si>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</si>
  <si>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</si>
  <si>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</si>
  <si>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</si>
  <si>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</si>
  <si>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</si>
  <si>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</si>
  <si>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</si>
  <si>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</si>
  <si>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</si>
  <si>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</si>
  <si>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</si>
  <si>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</si>
  <si>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</si>
  <si>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</si>
  <si>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</si>
  <si>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</si>
  <si>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</si>
  <si>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</si>
  <si>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</si>
  <si>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</si>
  <si>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</si>
  <si>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</si>
  <si>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</si>
  <si>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</si>
  <si>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</si>
  <si>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</si>
  <si>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</si>
  <si>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</si>
  <si>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</si>
  <si>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</si>
  <si>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</si>
  <si>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</si>
  <si>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</si>
  <si>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</si>
  <si>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</si>
  <si>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</si>
  <si>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</si>
  <si>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</si>
  <si>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</si>
  <si>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</si>
  <si>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</si>
  <si>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</si>
  <si>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</si>
  <si>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</si>
  <si>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</si>
  <si>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</si>
  <si>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</si>
  <si>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</si>
  <si>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</si>
  <si>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</si>
  <si>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</si>
  <si>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</si>
  <si>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</si>
  <si>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</si>
  <si>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</si>
  <si>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</si>
  <si>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</si>
  <si>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</si>
  <si>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</si>
  <si>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</si>
  <si>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</si>
  <si>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</si>
  <si>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</si>
  <si>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</si>
  <si>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</si>
  <si>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</si>
  <si>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</si>
  <si>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</si>
  <si>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</si>
  <si>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</si>
  <si>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</si>
  <si>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</si>
  <si>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</si>
  <si>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</si>
  <si>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</si>
  <si>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</si>
  <si>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</si>
  <si>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</si>
  <si>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</si>
  <si>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</si>
  <si>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</si>
  <si>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</si>
  <si>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</si>
  <si>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</si>
  <si>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</si>
  <si>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</si>
  <si>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</si>
  <si>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</si>
  <si>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</si>
  <si>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</si>
  <si>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</si>
  <si>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</si>
  <si>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</si>
  <si>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</si>
  <si>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</si>
  <si>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</si>
  <si>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</si>
  <si>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</si>
  <si>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</si>
  <si>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</si>
  <si>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</si>
  <si>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</si>
  <si>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</si>
  <si>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</si>
  <si>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</si>
  <si>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</si>
  <si>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</si>
  <si>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</si>
  <si>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</si>
  <si>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</si>
  <si>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</si>
  <si>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</si>
  <si>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</si>
  <si>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</si>
  <si>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</si>
  <si>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</si>
  <si>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</si>
  <si>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</si>
  <si>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</si>
  <si>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</si>
  <si>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</si>
  <si>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</si>
  <si>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</si>
  <si>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</si>
  <si>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</si>
  <si>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</si>
  <si>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</si>
  <si>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</si>
  <si>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</si>
  <si>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</si>
  <si>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</si>
  <si>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</si>
  <si>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</si>
  <si>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</si>
  <si>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</si>
  <si>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</si>
  <si>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</si>
  <si>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</si>
  <si>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</si>
  <si>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</si>
  <si>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</si>
  <si>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</si>
  <si>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</si>
  <si>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</si>
  <si>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</si>
  <si>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</si>
  <si>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</si>
  <si>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</si>
  <si>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</si>
  <si>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</si>
  <si>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</si>
  <si>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</si>
  <si>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</si>
  <si>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</si>
  <si>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</si>
  <si>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</si>
  <si>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</si>
  <si>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</si>
  <si>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</si>
  <si>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</si>
  <si>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</si>
  <si>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</si>
  <si>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</si>
  <si>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</si>
  <si>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</si>
  <si>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</si>
  <si>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</si>
  <si>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</si>
  <si>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</si>
  <si>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</si>
  <si>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</si>
  <si>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</si>
  <si>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</si>
  <si>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</si>
  <si>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</si>
  <si>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</si>
  <si>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</si>
  <si>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</si>
  <si>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</si>
  <si>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</si>
  <si>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</si>
  <si>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</si>
  <si>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</si>
  <si>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</si>
  <si>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</si>
  <si>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</si>
  <si>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</si>
  <si>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</si>
  <si>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</si>
  <si>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</si>
  <si>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</si>
  <si>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</si>
  <si>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</si>
  <si>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</si>
  <si>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</si>
  <si>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</si>
  <si>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</si>
  <si>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</si>
  <si>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</si>
  <si>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</si>
  <si>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</si>
  <si>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</si>
  <si>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</si>
  <si>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</si>
  <si>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</si>
  <si>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</si>
  <si>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</si>
  <si>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</si>
  <si>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</si>
  <si>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</si>
  <si>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</si>
  <si>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</si>
  <si>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</si>
  <si>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</si>
  <si>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</si>
  <si>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</si>
  <si>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</si>
  <si>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</si>
  <si>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</si>
  <si>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</si>
  <si>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</si>
  <si>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</si>
  <si>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</si>
  <si>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</si>
  <si>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</si>
  <si>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</si>
  <si>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</si>
  <si>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</si>
  <si>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</si>
  <si>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</si>
  <si>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</si>
  <si>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</si>
  <si>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</si>
  <si>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</si>
  <si>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</si>
  <si>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</si>
  <si>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</si>
  <si>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</si>
  <si>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</si>
  <si>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</si>
  <si>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</si>
  <si>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</si>
  <si>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</si>
  <si>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</si>
  <si>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</si>
  <si>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</si>
  <si>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</si>
  <si>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</si>
  <si>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</si>
  <si>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</si>
  <si>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</si>
  <si>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</si>
  <si>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</si>
  <si>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</si>
  <si>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</si>
  <si>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</si>
  <si>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</si>
  <si>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</si>
  <si>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</si>
  <si>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</si>
  <si>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</si>
  <si>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</si>
  <si>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</si>
  <si>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</si>
  <si>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</si>
  <si>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</si>
  <si>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</si>
  <si>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</si>
  <si>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</si>
  <si>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</si>
  <si>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</si>
  <si>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</si>
  <si>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</si>
  <si>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</si>
  <si>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</si>
  <si>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</si>
  <si>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</si>
  <si>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</si>
  <si>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</si>
  <si>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</si>
  <si>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</si>
  <si>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</si>
  <si>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</si>
  <si>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</si>
  <si>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</si>
  <si>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</si>
  <si>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</si>
  <si>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</si>
  <si>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</si>
  <si>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</si>
  <si>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</si>
  <si>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</si>
  <si>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</si>
  <si>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</si>
  <si>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</si>
  <si>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</si>
  <si>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</si>
  <si>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</si>
  <si>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</si>
  <si>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</si>
  <si>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</si>
  <si>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</si>
  <si>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</si>
  <si>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</si>
  <si>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</si>
  <si>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</si>
  <si>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</si>
  <si>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</si>
  <si>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</si>
  <si>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</si>
  <si>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</si>
  <si>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</si>
  <si>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</si>
  <si>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</si>
  <si>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</si>
  <si>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</si>
  <si>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</si>
  <si>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</si>
  <si>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</si>
  <si>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</si>
  <si>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</si>
  <si>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</si>
  <si>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</si>
  <si>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</si>
  <si>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</si>
  <si>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</si>
  <si>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</si>
  <si>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</si>
  <si>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</si>
  <si>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</si>
  <si>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</si>
  <si>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</si>
  <si>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</si>
  <si>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</si>
  <si>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</si>
  <si>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</si>
  <si>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</si>
  <si>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</si>
  <si>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</si>
  <si>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</si>
  <si>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</si>
  <si>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</si>
  <si>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</si>
  <si>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</si>
  <si>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</si>
  <si>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</si>
  <si>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</si>
  <si>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</si>
  <si>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</si>
  <si>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</si>
  <si>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</si>
  <si>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</si>
  <si>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</si>
  <si>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</si>
  <si>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</si>
  <si>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</si>
  <si>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</si>
  <si>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</si>
  <si>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</si>
  <si>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</si>
  <si>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</si>
  <si>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</si>
  <si>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</si>
  <si>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</si>
  <si>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</si>
  <si>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</si>
  <si>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</si>
  <si>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</si>
  <si>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</si>
  <si>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</si>
  <si>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</si>
  <si>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</si>
  <si>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</si>
  <si>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</si>
  <si>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</si>
  <si>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</si>
  <si>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</si>
  <si>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</si>
  <si>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</si>
  <si>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</si>
  <si>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</si>
  <si>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</si>
  <si>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</si>
  <si>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</si>
  <si>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</si>
  <si>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</si>
  <si>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</si>
  <si>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</si>
  <si>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</si>
  <si>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</si>
  <si>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</si>
  <si>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</si>
  <si>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</si>
  <si>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</si>
  <si>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</si>
  <si>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</si>
  <si>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</si>
  <si>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</si>
  <si>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</si>
  <si>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</si>
  <si>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</si>
  <si>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</si>
  <si>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</si>
  <si>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</si>
  <si>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</si>
  <si>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</si>
  <si>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</si>
  <si>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</si>
  <si>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</si>
  <si>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</si>
  <si>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</si>
  <si>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</si>
  <si>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</si>
  <si>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</si>
  <si>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</si>
  <si>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</si>
  <si>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</si>
  <si>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</si>
  <si>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</si>
  <si>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</si>
  <si>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</si>
  <si>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</si>
  <si>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</si>
  <si>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</si>
  <si>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</si>
  <si>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</si>
  <si>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</si>
  <si>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</si>
  <si>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</si>
  <si>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</si>
  <si>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</si>
  <si>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</si>
  <si>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</si>
  <si>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</si>
  <si>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</si>
  <si>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</si>
  <si>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</si>
  <si>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</si>
  <si>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</si>
  <si>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</si>
  <si>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</si>
  <si>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</si>
  <si>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</si>
  <si>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</si>
  <si>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</si>
  <si>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</si>
  <si>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</si>
  <si>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</si>
  <si>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</si>
  <si>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</si>
  <si>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</si>
  <si>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</si>
  <si>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</si>
  <si>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</si>
  <si>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</si>
  <si>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</si>
  <si>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</si>
  <si>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</si>
  <si>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</si>
  <si>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</si>
  <si>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</si>
  <si>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</si>
  <si>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</si>
  <si>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</si>
  <si>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</si>
  <si>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</si>
  <si>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</si>
  <si>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</si>
  <si>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</si>
  <si>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</si>
  <si>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</si>
  <si>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</si>
  <si>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</si>
  <si>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</si>
  <si>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</si>
  <si>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</si>
  <si>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</si>
  <si>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</si>
  <si>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</si>
  <si>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</si>
  <si>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</si>
  <si>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</si>
  <si>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</si>
  <si>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</si>
  <si>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</si>
  <si>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</si>
  <si>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</si>
  <si>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</si>
  <si>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</si>
  <si>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</si>
  <si>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</si>
  <si>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</si>
  <si>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</si>
  <si>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</si>
  <si>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</si>
  <si>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</si>
  <si>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</si>
  <si>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</si>
  <si>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</si>
  <si>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</si>
  <si>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</si>
  <si>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</si>
  <si>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</si>
  <si>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</si>
  <si>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</si>
  <si>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</si>
  <si>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</si>
  <si>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</si>
  <si>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</si>
  <si>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</si>
  <si>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</si>
  <si>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</si>
  <si>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</si>
  <si>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</si>
  <si>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</si>
  <si>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</si>
  <si>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</si>
  <si>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</si>
  <si>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</si>
  <si>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</si>
  <si>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</si>
  <si>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</si>
  <si>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</si>
  <si>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</si>
  <si>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</si>
  <si>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</si>
  <si>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</si>
  <si>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</si>
  <si>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</si>
  <si>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</si>
  <si>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</si>
  <si>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</si>
  <si>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</si>
  <si>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</si>
  <si>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</si>
  <si>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</si>
  <si>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</si>
  <si>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</si>
  <si>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</si>
  <si>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</si>
  <si>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</si>
  <si>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</si>
  <si>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</si>
  <si>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</si>
  <si>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</si>
  <si>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</si>
  <si>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</si>
  <si>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</si>
  <si>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</si>
  <si>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</si>
  <si>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</si>
  <si>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</si>
  <si>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</si>
  <si>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</si>
  <si>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</si>
  <si>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</si>
  <si>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</si>
  <si>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</si>
  <si>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</si>
  <si>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</si>
  <si>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</si>
  <si>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</si>
  <si>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</si>
  <si>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</si>
  <si>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</si>
  <si>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</si>
  <si>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</si>
  <si>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</si>
  <si>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</si>
  <si>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</si>
  <si>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</si>
  <si>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</si>
  <si>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</si>
  <si>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</si>
  <si>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</si>
  <si>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</si>
  <si>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</si>
  <si>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</si>
  <si>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</si>
  <si>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</si>
  <si>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</si>
  <si>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</si>
  <si>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</si>
  <si>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</si>
  <si>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</si>
  <si>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</si>
  <si>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</si>
  <si>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</si>
  <si>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</si>
  <si>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</si>
  <si>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</si>
  <si>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</si>
  <si>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</si>
  <si>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</si>
  <si>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</si>
  <si>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</si>
  <si>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</si>
  <si>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</si>
  <si>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</si>
  <si>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</si>
  <si>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</si>
  <si>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</si>
  <si>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</si>
  <si>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</si>
  <si>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</si>
  <si>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</si>
  <si>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</si>
  <si>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</si>
  <si>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</si>
  <si>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</si>
  <si>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</si>
  <si>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</si>
  <si>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</si>
  <si>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</si>
  <si>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</si>
  <si>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</si>
  <si>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</si>
  <si>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</si>
  <si>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</si>
  <si>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</si>
  <si>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</si>
  <si>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</si>
  <si>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</si>
  <si>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</si>
  <si>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</si>
  <si>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</si>
  <si>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</si>
  <si>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</si>
  <si>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</si>
  <si>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</si>
  <si>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</si>
  <si>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</si>
  <si>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</si>
  <si>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</si>
  <si>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</si>
  <si>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</si>
  <si>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</si>
  <si>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</si>
  <si>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</si>
  <si>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</si>
  <si>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</si>
  <si>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</si>
  <si>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</si>
  <si>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</si>
  <si>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</si>
  <si>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</si>
  <si>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</si>
  <si>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</si>
  <si>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</si>
  <si>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</si>
  <si>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</si>
  <si>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</si>
  <si>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</si>
  <si>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</si>
  <si>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</si>
  <si>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</si>
  <si>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</si>
  <si>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</si>
  <si>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</si>
  <si>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</si>
  <si>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</si>
  <si>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</si>
  <si>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</si>
  <si>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</si>
  <si>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</si>
  <si>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</si>
  <si>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</si>
  <si>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</si>
  <si>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</si>
  <si>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</si>
  <si>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</si>
  <si>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</si>
  <si>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</si>
  <si>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</si>
  <si>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</si>
  <si>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</si>
  <si>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</si>
  <si>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</si>
  <si>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</si>
  <si>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</si>
  <si>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</si>
  <si>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</si>
  <si>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</si>
  <si>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</si>
  <si>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</si>
  <si>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</si>
  <si>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</si>
  <si>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</si>
  <si>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</si>
  <si>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</si>
  <si>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</si>
  <si>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</si>
  <si>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</si>
  <si>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</si>
  <si>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</si>
  <si>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</si>
  <si>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</si>
  <si>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</si>
  <si>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</si>
  <si>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</si>
  <si>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</si>
  <si>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</si>
  <si>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</si>
  <si>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</si>
  <si>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</si>
  <si>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</si>
  <si>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</si>
  <si>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</si>
  <si>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</si>
  <si>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</si>
  <si>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</si>
  <si>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</si>
  <si>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</si>
  <si>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</si>
  <si>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</si>
  <si>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</si>
  <si>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</si>
  <si>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</si>
  <si>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</si>
  <si>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</si>
  <si>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</si>
  <si>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</si>
  <si>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</si>
  <si>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</si>
  <si>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</si>
  <si>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</si>
  <si>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</si>
  <si>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</si>
  <si>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</si>
  <si>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</si>
  <si>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</si>
  <si>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</si>
  <si>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</si>
  <si>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</si>
  <si>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</si>
  <si>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</si>
  <si>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</si>
  <si>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</si>
  <si>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</si>
  <si>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</si>
  <si>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</si>
  <si>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</si>
  <si>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</si>
  <si>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</si>
  <si>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</si>
  <si>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</si>
  <si>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</si>
  <si>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</si>
  <si>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</si>
  <si>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</si>
  <si>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</si>
  <si>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</si>
  <si>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</si>
  <si>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</si>
  <si>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</si>
  <si>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</si>
  <si>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</si>
  <si>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</si>
  <si>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</si>
  <si>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</si>
  <si>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</si>
  <si>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</si>
  <si>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</si>
  <si>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</si>
  <si>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</si>
  <si>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</si>
  <si>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</si>
  <si>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</si>
  <si>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</si>
  <si>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</si>
  <si>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</si>
  <si>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</si>
  <si>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</si>
  <si>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</si>
  <si>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</si>
  <si>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</si>
  <si>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</si>
  <si>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</si>
  <si>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</si>
  <si>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</si>
  <si>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</si>
  <si>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</si>
  <si>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</si>
  <si>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</si>
  <si>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</si>
  <si>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</si>
  <si>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</si>
  <si>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</si>
  <si>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</si>
  <si>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</si>
  <si>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</si>
  <si>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</si>
  <si>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</si>
  <si>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</si>
  <si>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</si>
  <si>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</si>
  <si>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</si>
  <si>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</si>
  <si>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</si>
  <si>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</si>
  <si>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</si>
  <si>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</si>
  <si>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</si>
  <si>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</si>
  <si>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</si>
  <si>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</si>
  <si>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</si>
  <si>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</si>
  <si>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</si>
  <si>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</si>
  <si>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</si>
  <si>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</si>
  <si>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</si>
  <si>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</si>
  <si>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</si>
  <si>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</si>
  <si>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</si>
  <si>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</si>
  <si>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</si>
  <si>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</si>
  <si>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</si>
  <si>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</si>
  <si>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</si>
  <si>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</si>
  <si>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</si>
  <si>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</si>
  <si>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</si>
  <si>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</si>
  <si>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</si>
  <si>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</si>
  <si>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</si>
  <si>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</si>
  <si>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</si>
  <si>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</si>
  <si>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</si>
  <si>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</si>
  <si>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</si>
  <si>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</si>
  <si>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</si>
  <si>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</si>
  <si>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</si>
  <si>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</si>
  <si>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</si>
  <si>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</si>
  <si>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</si>
  <si>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</si>
  <si>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</si>
  <si>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</si>
  <si>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</si>
  <si>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</si>
  <si>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</si>
  <si>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</si>
  <si>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</si>
  <si>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</si>
  <si>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</si>
  <si>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</si>
  <si>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</si>
  <si>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</si>
  <si>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</si>
  <si>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</si>
  <si>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</si>
  <si>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</si>
  <si>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</si>
  <si>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</si>
  <si>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</si>
  <si>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</si>
  <si>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</si>
  <si>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</si>
  <si>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</si>
  <si>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</si>
  <si>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</si>
  <si>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</si>
  <si>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</si>
  <si>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</si>
  <si>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</si>
  <si>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</si>
  <si>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</si>
  <si>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</si>
  <si>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</si>
  <si>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</si>
  <si>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</si>
  <si>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</si>
  <si>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</si>
  <si>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</si>
  <si>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</si>
  <si>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</si>
  <si>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</si>
  <si>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</si>
  <si>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</si>
  <si>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</si>
  <si>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</si>
  <si>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</si>
  <si>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</si>
  <si>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</si>
  <si>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</si>
  <si>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</si>
  <si>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</si>
  <si>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</si>
  <si>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</si>
  <si>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</si>
  <si>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</si>
  <si>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</si>
  <si>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</si>
  <si>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</si>
  <si>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</si>
  <si>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</si>
  <si>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</si>
  <si>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</si>
  <si>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</si>
  <si>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</si>
  <si>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</si>
  <si>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</si>
  <si>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</si>
  <si>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</si>
  <si>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</si>
  <si>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</si>
  <si>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</si>
  <si>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</si>
  <si>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</si>
  <si>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</si>
  <si>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</si>
  <si>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</si>
  <si>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</si>
  <si>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</si>
  <si>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</si>
  <si>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</si>
  <si>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</si>
  <si>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</si>
  <si>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</si>
  <si>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</si>
  <si>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</si>
  <si>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</si>
  <si>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</si>
  <si>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</si>
  <si>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</si>
  <si>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</si>
  <si>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</si>
  <si>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</si>
  <si>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</si>
  <si>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</si>
  <si>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</si>
  <si>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</si>
  <si>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</si>
  <si>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</si>
  <si>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</si>
  <si>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</si>
  <si>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</si>
  <si>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</si>
  <si>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</si>
  <si>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</si>
  <si>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</si>
  <si>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</si>
  <si>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</si>
  <si>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</si>
  <si>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</si>
  <si>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</si>
  <si>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</si>
  <si>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</si>
  <si>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</si>
  <si>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</si>
  <si>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</si>
  <si>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</si>
  <si>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</si>
  <si>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</si>
  <si>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</si>
  <si>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</si>
  <si>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</si>
  <si>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</si>
  <si>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</si>
  <si>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</si>
  <si>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</si>
  <si>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</si>
  <si>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</si>
  <si>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</si>
  <si>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</si>
  <si>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</si>
  <si>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</si>
  <si>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</si>
  <si>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</si>
  <si>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</si>
  <si>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</si>
  <si>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</si>
  <si>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</si>
  <si>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</si>
  <si>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</si>
  <si>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</si>
  <si>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</si>
  <si>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</si>
  <si>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</si>
  <si>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</si>
  <si>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</si>
  <si>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</si>
  <si>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</si>
  <si>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</si>
  <si>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</si>
  <si>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</si>
  <si>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</si>
  <si>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</si>
  <si>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</si>
  <si>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</si>
  <si>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</si>
  <si>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</si>
  <si>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</si>
  <si>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</si>
  <si>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</si>
  <si>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</si>
  <si>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</si>
  <si>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</si>
  <si>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</si>
  <si>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</si>
  <si>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</si>
  <si>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</si>
  <si>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</si>
  <si>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</si>
  <si>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</si>
  <si>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</si>
  <si>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</si>
  <si>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</si>
  <si>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</si>
  <si>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</si>
  <si>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</si>
  <si>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</si>
  <si>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</si>
  <si>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</si>
  <si>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</si>
  <si>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</si>
  <si>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</si>
  <si>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</si>
  <si>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</si>
  <si>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</si>
  <si>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</si>
  <si>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</si>
  <si>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</si>
  <si>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</si>
  <si>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</si>
  <si>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</si>
  <si>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</si>
  <si>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</si>
  <si>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</si>
  <si>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</si>
  <si>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</si>
  <si>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</si>
  <si>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</si>
  <si>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</si>
  <si>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</si>
  <si>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</si>
  <si>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</si>
  <si>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</si>
  <si>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</si>
  <si>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</si>
  <si>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</si>
  <si>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</si>
  <si>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</si>
  <si>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</si>
  <si>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</si>
  <si>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</si>
  <si>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</si>
  <si>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</si>
  <si>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</si>
  <si>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</si>
  <si>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</si>
  <si>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</si>
  <si>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</si>
  <si>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</si>
  <si>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</si>
  <si>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</si>
  <si>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</si>
  <si>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</si>
  <si>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</si>
  <si>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</si>
  <si>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</si>
  <si>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</si>
  <si>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</si>
  <si>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</si>
  <si>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</si>
  <si>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</si>
  <si>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</si>
  <si>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</si>
  <si>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</si>
  <si>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</si>
  <si>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</si>
  <si>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</si>
  <si>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</si>
  <si>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</si>
  <si>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</si>
  <si>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</si>
  <si>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</si>
  <si>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</si>
  <si>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</si>
  <si>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</si>
  <si>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</si>
  <si>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</si>
  <si>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</si>
  <si>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</si>
  <si>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</si>
  <si>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</si>
  <si>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</si>
  <si>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</si>
  <si>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</si>
  <si>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</si>
  <si>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</si>
  <si>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</si>
  <si>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</si>
  <si>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</si>
  <si>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</si>
  <si>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</si>
  <si>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</si>
  <si>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</si>
  <si>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</si>
  <si>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</si>
  <si>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</si>
  <si>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</si>
  <si>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</si>
  <si>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</si>
  <si>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</si>
  <si>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</si>
  <si>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</si>
  <si>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</si>
  <si>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</si>
  <si>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</si>
  <si>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</si>
  <si>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</si>
  <si>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</si>
  <si>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</si>
  <si>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</si>
  <si>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</si>
  <si>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</si>
  <si>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</si>
  <si>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</si>
  <si>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</si>
  <si>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</si>
  <si>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</si>
  <si>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</si>
  <si>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</si>
  <si>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</si>
  <si>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</si>
  <si>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</si>
  <si>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</si>
  <si>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</si>
  <si>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</si>
  <si>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</si>
  <si>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</si>
  <si>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</si>
  <si>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</si>
  <si>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</si>
  <si>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</si>
  <si>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</si>
  <si>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</si>
  <si>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</si>
  <si>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</si>
  <si>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</si>
  <si>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</si>
  <si>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</si>
  <si>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</si>
  <si>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</si>
  <si>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</si>
  <si>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</si>
  <si>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</si>
  <si>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</si>
  <si>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</si>
  <si>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</si>
  <si>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</si>
  <si>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</si>
  <si>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</si>
  <si>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</si>
  <si>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</si>
  <si>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</si>
  <si>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</si>
  <si>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</si>
  <si>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</si>
  <si>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</si>
  <si>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</si>
  <si>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</si>
  <si>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</si>
  <si>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</si>
  <si>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</si>
  <si>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</si>
  <si>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</si>
  <si>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</si>
  <si>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</si>
  <si>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</si>
  <si>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</si>
  <si>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</si>
  <si>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</si>
  <si>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</si>
  <si>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</si>
  <si>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</si>
  <si>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</si>
  <si>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</si>
  <si>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</si>
  <si>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</si>
  <si>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</si>
  <si>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</si>
  <si>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</si>
  <si>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</si>
  <si>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</si>
  <si>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</si>
  <si>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</si>
  <si>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</si>
  <si>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</si>
  <si>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</si>
  <si>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</si>
  <si>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</si>
  <si>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</si>
  <si>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</si>
  <si>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</si>
  <si>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</si>
  <si>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</si>
  <si>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</si>
  <si>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</si>
  <si>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</si>
  <si>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</si>
  <si>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</si>
  <si>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</si>
  <si>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</si>
  <si>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</si>
  <si>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</si>
  <si>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</si>
  <si>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</si>
  <si>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</si>
  <si>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</si>
  <si>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</si>
  <si>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</si>
  <si>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</si>
  <si>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</si>
  <si>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</si>
  <si>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</si>
  <si>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</si>
  <si>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</si>
  <si>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</si>
  <si>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</si>
  <si>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</si>
  <si>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</si>
  <si>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</si>
  <si>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</si>
  <si>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</si>
  <si>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</si>
  <si>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</si>
  <si>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</si>
  <si>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</si>
  <si>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</si>
  <si>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</si>
  <si>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</si>
  <si>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</si>
  <si>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</si>
  <si>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</si>
  <si>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</si>
  <si>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</si>
  <si>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</si>
  <si>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</si>
  <si>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</si>
  <si>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</si>
  <si>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</si>
  <si>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</si>
  <si>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</si>
  <si>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</si>
  <si>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</si>
  <si>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</si>
  <si>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</si>
  <si>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</si>
  <si>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</si>
  <si>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</si>
  <si>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</si>
  <si>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</si>
  <si>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</si>
  <si>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</si>
  <si>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</si>
  <si>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</si>
  <si>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</si>
  <si>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</si>
  <si>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</si>
  <si>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</si>
  <si>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</si>
  <si>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</si>
  <si>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</si>
  <si>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</si>
  <si>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</si>
  <si>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</si>
  <si>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</si>
  <si>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</si>
  <si>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</si>
  <si>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</si>
  <si>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</si>
  <si>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</si>
  <si>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</si>
  <si>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</si>
  <si>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</si>
  <si>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</si>
  <si>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</si>
  <si>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</si>
  <si>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</si>
  <si>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</si>
  <si>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</si>
  <si>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</si>
  <si>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</si>
  <si>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</si>
  <si>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</si>
  <si>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</si>
  <si>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</si>
  <si>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</si>
  <si>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</si>
  <si>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</si>
  <si>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</si>
  <si>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</si>
  <si>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</si>
  <si>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</si>
  <si>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</si>
  <si>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</si>
  <si>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</si>
  <si>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</si>
  <si>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</si>
  <si>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</si>
  <si>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</si>
  <si>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</si>
  <si>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</si>
  <si>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</si>
  <si>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</si>
  <si>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</si>
  <si>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</si>
  <si>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</si>
  <si>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</si>
  <si>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</si>
  <si>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</si>
  <si>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</si>
  <si>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</si>
  <si>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</si>
  <si>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</si>
  <si>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</si>
  <si>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</si>
  <si>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</si>
  <si>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</si>
  <si>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</si>
  <si>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</si>
  <si>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</si>
  <si>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</si>
  <si>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</si>
  <si>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</si>
  <si>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</si>
  <si>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</si>
  <si>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</si>
  <si>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</si>
  <si>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</si>
  <si>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</si>
  <si>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</si>
  <si>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</si>
  <si>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</si>
  <si>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</si>
  <si>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</si>
  <si>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</si>
  <si>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</si>
  <si>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</si>
  <si>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</si>
  <si>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</si>
  <si>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</si>
  <si>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</si>
  <si>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</si>
  <si>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</si>
  <si>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</si>
  <si>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</si>
  <si>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</si>
  <si>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</si>
  <si>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</si>
  <si>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</si>
  <si>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</si>
  <si>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</si>
  <si>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</si>
  <si>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</si>
  <si>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</si>
  <si>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</si>
  <si>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</si>
  <si>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</si>
  <si>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</si>
  <si>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</si>
  <si>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</si>
  <si>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</si>
  <si>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</si>
  <si>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</si>
  <si>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</si>
  <si>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</si>
  <si>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</si>
  <si>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</si>
  <si>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</si>
  <si>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</si>
  <si>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</si>
  <si>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</si>
  <si>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</si>
  <si>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</si>
  <si>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</si>
  <si>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</si>
  <si>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</si>
  <si>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</si>
  <si>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</si>
  <si>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</si>
  <si>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</si>
  <si>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</si>
  <si>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</si>
  <si>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</si>
  <si>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</si>
  <si>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</si>
  <si>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</si>
  <si>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</si>
  <si>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</si>
  <si>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</si>
  <si>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</si>
  <si>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</si>
  <si>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</si>
  <si>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</si>
  <si>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</si>
  <si>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</si>
  <si>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</si>
  <si>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</si>
  <si>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</si>
  <si>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</si>
  <si>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</si>
  <si>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</si>
  <si>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</si>
  <si>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</si>
  <si>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</si>
  <si>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</si>
  <si>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</si>
  <si>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</si>
  <si>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</si>
  <si>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</si>
  <si>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</si>
  <si>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</si>
  <si>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</si>
  <si>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</si>
  <si>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</si>
  <si>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</si>
  <si>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</si>
  <si>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</si>
  <si>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</si>
  <si>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</si>
  <si>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</si>
  <si>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</si>
  <si>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</si>
  <si>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</si>
  <si>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</si>
  <si>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</si>
  <si>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</si>
  <si>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</si>
  <si>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</si>
  <si>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</si>
  <si>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</si>
  <si>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</si>
  <si>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</si>
  <si>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</si>
  <si>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</si>
  <si>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</si>
  <si>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</si>
  <si>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</si>
  <si>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</si>
  <si>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</si>
  <si>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</si>
  <si>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</si>
  <si>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</si>
  <si>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</si>
  <si>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</si>
  <si>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</si>
  <si>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</si>
  <si>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</si>
  <si>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</si>
  <si>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</si>
  <si>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</si>
  <si>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</si>
  <si>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</si>
  <si>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</si>
  <si>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</si>
  <si>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</si>
  <si>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</si>
  <si>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</si>
  <si>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</si>
  <si>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</si>
  <si>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</si>
  <si>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</si>
  <si>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</si>
  <si>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</si>
  <si>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</si>
  <si>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</si>
  <si>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</si>
  <si>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</si>
  <si>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</si>
  <si>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</si>
  <si>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</si>
  <si>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</si>
  <si>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</si>
  <si>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</si>
  <si>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</si>
  <si>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</si>
  <si>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</si>
  <si>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</si>
  <si>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</si>
  <si>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</si>
  <si>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</si>
  <si>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</si>
  <si>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</si>
  <si>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</si>
  <si>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</si>
  <si>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</si>
  <si>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</si>
  <si>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</si>
  <si>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</si>
  <si>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</si>
  <si>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</si>
  <si>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</si>
  <si>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</si>
  <si>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</si>
  <si>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</si>
  <si>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</si>
  <si>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</si>
  <si>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</si>
  <si>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</si>
  <si>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</si>
  <si>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</si>
  <si>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</si>
  <si>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</si>
  <si>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</si>
  <si>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</si>
  <si>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</si>
  <si>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</si>
  <si>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</si>
  <si>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</si>
  <si>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</si>
  <si>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</si>
  <si>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</si>
  <si>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</si>
  <si>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</si>
  <si>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</si>
  <si>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</si>
  <si>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</si>
  <si>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</si>
  <si>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</si>
  <si>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</si>
  <si>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</si>
  <si>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</si>
  <si>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</si>
  <si>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</si>
  <si>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</si>
  <si>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</si>
  <si>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</si>
  <si>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</si>
  <si>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</si>
  <si>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</si>
  <si>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</si>
  <si>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</si>
  <si>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</si>
  <si>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</si>
  <si>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</si>
  <si>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</si>
  <si>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</si>
  <si>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</si>
  <si>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</si>
  <si>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</si>
  <si>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</si>
  <si>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</si>
  <si>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</si>
  <si>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</si>
  <si>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</si>
  <si>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</si>
  <si>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</si>
  <si>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</si>
  <si>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</si>
  <si>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</si>
  <si>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</si>
  <si>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</si>
  <si>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</si>
  <si>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</si>
  <si>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</si>
  <si>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</si>
  <si>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</si>
  <si>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</si>
  <si>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</si>
  <si>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</si>
  <si>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</si>
  <si>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</si>
  <si>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</si>
  <si>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</si>
  <si>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</si>
  <si>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</si>
  <si>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</si>
  <si>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</si>
  <si>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</si>
  <si>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</si>
  <si>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</si>
  <si>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</si>
  <si>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</si>
  <si>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</si>
  <si>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</si>
  <si>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</si>
  <si>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</si>
  <si>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</si>
  <si>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</si>
  <si>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</si>
  <si>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</si>
  <si>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</si>
  <si>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</si>
  <si>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</si>
  <si>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</si>
  <si>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</si>
  <si>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</si>
  <si>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</si>
  <si>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</si>
  <si>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</si>
  <si>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</si>
  <si>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</si>
  <si>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</si>
  <si>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</si>
  <si>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</si>
  <si>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</si>
  <si>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</si>
  <si>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</si>
  <si>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</si>
  <si>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</si>
  <si>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</si>
  <si>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</si>
  <si>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</si>
  <si>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</si>
  <si>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</si>
  <si>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</si>
  <si>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</si>
  <si>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</si>
  <si>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</si>
  <si>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</si>
  <si>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</si>
  <si>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</si>
  <si>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</si>
  <si>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</si>
  <si>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</si>
  <si>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</si>
  <si>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</si>
  <si>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</si>
  <si>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</si>
  <si>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</si>
  <si>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</si>
  <si>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</si>
  <si>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</si>
  <si>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</si>
  <si>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</si>
  <si>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</si>
  <si>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</si>
  <si>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</si>
  <si>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</si>
  <si>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</si>
  <si>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</si>
  <si>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</si>
  <si>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</si>
  <si>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</si>
  <si>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</si>
  <si>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</si>
  <si>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</si>
  <si>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</si>
  <si>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</si>
  <si>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</si>
  <si>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</si>
  <si>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</si>
  <si>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</si>
  <si>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</si>
  <si>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</si>
  <si>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</si>
  <si>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</si>
  <si>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</si>
  <si>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</si>
  <si>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</si>
  <si>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</si>
  <si>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</si>
  <si>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</si>
  <si>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</si>
  <si>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</si>
  <si>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</si>
  <si>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</si>
  <si>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</si>
  <si>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</si>
  <si>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</si>
  <si>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</si>
  <si>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</si>
  <si>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</si>
  <si>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</si>
  <si>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</si>
  <si>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</si>
  <si>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</si>
  <si>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</si>
  <si>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</si>
  <si>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</si>
  <si>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</si>
  <si>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</si>
  <si>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</si>
  <si>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</si>
  <si>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</si>
  <si>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</si>
  <si>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</si>
  <si>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</si>
  <si>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</si>
  <si>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</si>
  <si>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</si>
  <si>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</si>
  <si>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</si>
  <si>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</si>
  <si>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</si>
  <si>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</si>
  <si>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</si>
  <si>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</si>
  <si>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</si>
  <si>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</si>
  <si>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</si>
  <si>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</si>
  <si>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</si>
  <si>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</si>
  <si>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</si>
  <si>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</si>
  <si>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</si>
  <si>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</si>
  <si>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</si>
  <si>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</si>
  <si>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</si>
  <si>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</si>
  <si>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</si>
  <si>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</si>
  <si>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</si>
  <si>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</si>
  <si>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</si>
  <si>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</si>
  <si>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</si>
  <si>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</si>
  <si>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</si>
  <si>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</si>
  <si>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</si>
  <si>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</si>
  <si>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</si>
  <si>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</si>
  <si>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</si>
  <si>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</si>
  <si>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</si>
  <si>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</si>
  <si>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</si>
  <si>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</si>
  <si>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</si>
  <si>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</si>
  <si>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</si>
  <si>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</si>
  <si>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</si>
  <si>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</si>
  <si>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</si>
  <si>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</si>
  <si>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</si>
  <si>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</si>
  <si>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</si>
  <si>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</si>
  <si>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</si>
  <si>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</si>
  <si>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</si>
  <si>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</si>
  <si>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</si>
  <si>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</si>
  <si>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</si>
  <si>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</si>
  <si>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</si>
  <si>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</si>
  <si>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</si>
  <si>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</si>
  <si>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</si>
  <si>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</si>
  <si>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</si>
  <si>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</si>
  <si>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</si>
  <si>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</si>
  <si>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</si>
  <si>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</si>
  <si>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</si>
  <si>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</si>
  <si>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</si>
  <si>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</si>
  <si>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</si>
  <si>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</si>
  <si>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</si>
  <si>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</si>
  <si>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</si>
  <si>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</si>
  <si>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</si>
  <si>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</si>
  <si>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</si>
  <si>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</si>
  <si>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</si>
  <si>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</si>
  <si>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</si>
  <si>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</si>
  <si>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</si>
  <si>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</si>
  <si>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</si>
  <si>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</si>
  <si>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</si>
  <si>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</si>
  <si>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</si>
  <si>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</si>
  <si>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</si>
  <si>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</si>
  <si>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</si>
  <si>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</si>
  <si>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</si>
  <si>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</si>
  <si>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</si>
  <si>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</si>
  <si>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</si>
  <si>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</si>
  <si>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</si>
  <si>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</si>
  <si>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</si>
  <si>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</si>
  <si>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</si>
  <si>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</si>
  <si>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</si>
  <si>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</si>
  <si>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</si>
  <si>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</si>
  <si>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</si>
  <si>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</si>
  <si>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</si>
  <si>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</si>
  <si>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</si>
  <si>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</si>
  <si>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</si>
  <si>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</si>
  <si>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</si>
  <si>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</si>
  <si>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</si>
  <si>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</si>
  <si>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</si>
  <si>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</si>
  <si>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</si>
  <si>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</si>
  <si>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</si>
  <si>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</si>
  <si>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</si>
  <si>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</si>
  <si>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</si>
  <si>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</si>
  <si>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</si>
  <si>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</si>
  <si>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</si>
  <si>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</si>
  <si>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</si>
  <si>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</si>
  <si>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</si>
  <si>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</si>
  <si>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</si>
  <si>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</si>
  <si>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</si>
  <si>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</si>
  <si>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</si>
  <si>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</si>
  <si>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</si>
  <si>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</si>
  <si>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</si>
  <si>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</si>
  <si>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</si>
  <si>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</si>
  <si>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</si>
  <si>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</si>
  <si>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</si>
  <si>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</si>
  <si>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</si>
  <si>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</si>
  <si>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</si>
  <si>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</si>
  <si>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</si>
  <si>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</si>
  <si>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</si>
  <si>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</si>
  <si>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</si>
  <si>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</si>
  <si>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</si>
  <si>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</si>
  <si>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</si>
  <si>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</si>
  <si>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</si>
  <si>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</si>
  <si>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</si>
  <si>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</si>
  <si>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</si>
  <si>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</si>
  <si>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</si>
  <si>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</si>
  <si>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</si>
  <si>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</si>
  <si>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</si>
  <si>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</si>
  <si>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</si>
  <si>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</si>
  <si>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</si>
  <si>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</si>
  <si>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</si>
  <si>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</si>
  <si>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</si>
  <si>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</si>
  <si>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</si>
  <si>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</si>
  <si>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</si>
  <si>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</si>
  <si>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</si>
  <si>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</si>
  <si>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</si>
  <si>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</si>
  <si>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</si>
  <si>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</si>
  <si>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</si>
  <si>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</si>
  <si>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</si>
  <si>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</si>
  <si>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</si>
  <si>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</si>
  <si>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</si>
  <si>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</si>
  <si>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</si>
  <si>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</si>
  <si>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</si>
  <si>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</si>
  <si>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</si>
  <si>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</si>
  <si>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</si>
  <si>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</si>
  <si>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</si>
  <si>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</si>
  <si>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</si>
  <si>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</si>
  <si>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</si>
  <si>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</si>
  <si>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</si>
  <si>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</si>
  <si>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</si>
  <si>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</si>
  <si>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</si>
  <si>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</si>
  <si>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</si>
  <si>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</si>
  <si>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</si>
  <si>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</si>
  <si>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</si>
  <si>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</si>
  <si>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</si>
  <si>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</si>
  <si>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</si>
  <si>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</si>
  <si>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</si>
  <si>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</si>
  <si>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</si>
  <si>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</si>
  <si>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</si>
  <si>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</si>
  <si>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</si>
  <si>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</si>
  <si>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</si>
  <si>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</si>
  <si>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</si>
  <si>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</si>
  <si>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</si>
  <si>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</si>
  <si>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</si>
  <si>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</si>
  <si>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</si>
  <si>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</si>
  <si>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</si>
  <si>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</si>
  <si>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</si>
  <si>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</si>
  <si>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</si>
  <si>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</si>
  <si>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</si>
  <si>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</si>
  <si>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</si>
  <si>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</si>
  <si>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</si>
  <si>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</si>
  <si>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</si>
  <si>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</si>
  <si>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</si>
  <si>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</si>
  <si>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</si>
  <si>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</si>
  <si>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</si>
  <si>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</si>
  <si>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</si>
  <si>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</si>
  <si>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</si>
  <si>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</si>
  <si>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</si>
  <si>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</si>
  <si>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</si>
  <si>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</si>
  <si>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</si>
  <si>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</si>
  <si>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</si>
  <si>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</si>
  <si>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</si>
  <si>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</si>
  <si>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</si>
  <si>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</si>
  <si>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</si>
  <si>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</si>
  <si>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</si>
  <si>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</si>
  <si>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</si>
  <si>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</si>
  <si>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</si>
  <si>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</si>
  <si>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</si>
  <si>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</si>
  <si>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</si>
  <si>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</si>
  <si>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</si>
  <si>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</si>
  <si>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</si>
  <si>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</si>
  <si>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</si>
  <si>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</si>
  <si>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</si>
  <si>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</si>
  <si>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</si>
  <si>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</si>
  <si>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</si>
  <si>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</si>
  <si>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</si>
  <si>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</si>
  <si>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</si>
  <si>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</si>
  <si>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</si>
  <si>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</si>
  <si>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</si>
  <si>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</si>
  <si>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</si>
  <si>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</si>
  <si>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</si>
  <si>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</si>
  <si>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</si>
  <si>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</si>
  <si>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</si>
  <si>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</si>
  <si>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</si>
  <si>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</si>
  <si>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</si>
  <si>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</si>
  <si>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</si>
  <si>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</si>
  <si>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</si>
  <si>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</si>
  <si>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</si>
  <si>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</si>
  <si>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</si>
  <si>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</si>
  <si>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</si>
  <si>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</si>
  <si>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</si>
  <si>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</si>
  <si>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</si>
  <si>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</si>
  <si>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</si>
  <si>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</si>
  <si>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</si>
  <si>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</si>
  <si>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</si>
  <si>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</si>
  <si>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</si>
  <si>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</si>
  <si>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</si>
  <si>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</si>
  <si>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</si>
  <si>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</si>
  <si>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</si>
  <si>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</si>
  <si>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</si>
  <si>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</si>
  <si>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</si>
  <si>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</si>
  <si>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</si>
  <si>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</si>
  <si>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</si>
  <si>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</si>
  <si>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</si>
  <si>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</si>
  <si>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</si>
  <si>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</si>
  <si>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</si>
  <si>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</si>
  <si>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</si>
  <si>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</si>
  <si>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</si>
  <si>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</si>
  <si>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</si>
  <si>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</si>
  <si>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</si>
  <si>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</si>
  <si>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</si>
  <si>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</si>
  <si>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</si>
  <si>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</si>
  <si>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</si>
  <si>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</si>
  <si>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</si>
  <si>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</si>
  <si>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</si>
  <si>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</si>
  <si>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</si>
  <si>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</si>
  <si>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</si>
  <si>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</si>
  <si>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</si>
  <si>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</si>
  <si>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</si>
  <si>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</si>
  <si>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</si>
  <si>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</si>
  <si>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</si>
  <si>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</si>
  <si>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</si>
  <si>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</si>
  <si>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</si>
  <si>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</si>
  <si>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</si>
  <si>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</si>
  <si>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</si>
  <si>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</si>
  <si>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</si>
  <si>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</si>
  <si>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</si>
  <si>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</si>
  <si>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</si>
  <si>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</si>
  <si>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</si>
  <si>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</si>
  <si>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</si>
  <si>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</si>
  <si>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</si>
  <si>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</si>
  <si>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</si>
  <si>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</si>
  <si>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</si>
  <si>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</si>
  <si>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</si>
  <si>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</si>
  <si>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</si>
  <si>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</si>
  <si>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</si>
  <si>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</si>
  <si>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</si>
  <si>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</si>
  <si>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</si>
  <si>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</si>
  <si>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</si>
  <si>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</si>
  <si>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</si>
  <si>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</si>
  <si>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</si>
  <si>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</si>
  <si>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</si>
  <si>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</si>
  <si>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</si>
  <si>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</si>
  <si>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</si>
  <si>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</si>
  <si>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</si>
  <si>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</si>
  <si>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</si>
  <si>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</si>
  <si>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</si>
  <si>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</si>
  <si>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</si>
  <si>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</si>
  <si>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</si>
  <si>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</si>
  <si>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</si>
  <si>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</si>
  <si>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</si>
  <si>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</si>
  <si>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</si>
  <si>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</si>
  <si>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</si>
  <si>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</si>
  <si>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</si>
  <si>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</si>
  <si>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</si>
  <si>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</si>
  <si>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</si>
  <si>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</si>
  <si>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</si>
  <si>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</si>
  <si>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</si>
  <si>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</si>
  <si>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</si>
  <si>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</si>
  <si>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</si>
  <si>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</si>
  <si>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</si>
  <si>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</si>
  <si>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</si>
  <si>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</si>
  <si>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</si>
  <si>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</si>
  <si>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</si>
  <si>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</si>
  <si>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</si>
  <si>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</si>
  <si>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</si>
  <si>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</si>
  <si>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</si>
  <si>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</si>
  <si>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</si>
  <si>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</si>
  <si>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</si>
  <si>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</si>
  <si>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</si>
  <si>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</si>
  <si>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</si>
  <si>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</si>
  <si>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</si>
  <si>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</si>
  <si>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</si>
  <si>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</si>
  <si>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</si>
  <si>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</si>
  <si>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</si>
  <si>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</si>
  <si>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</si>
  <si>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</si>
  <si>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</si>
  <si>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</si>
  <si>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</si>
  <si>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</si>
  <si>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</si>
  <si>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</si>
  <si>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</si>
  <si>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</si>
  <si>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</si>
  <si>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</si>
  <si>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</si>
  <si>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</si>
  <si>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</si>
  <si>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</si>
  <si>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</si>
  <si>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</si>
  <si>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</si>
  <si>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</si>
  <si>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</si>
  <si>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</si>
  <si>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</si>
  <si>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</si>
  <si>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</si>
  <si>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</si>
  <si>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</si>
  <si>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</si>
  <si>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</si>
  <si>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</si>
  <si>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</si>
  <si>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</si>
  <si>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</si>
  <si>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</si>
  <si>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</si>
  <si>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</si>
  <si>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</si>
  <si>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</si>
  <si>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</si>
  <si>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</si>
  <si>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</si>
  <si>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</si>
  <si>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</si>
  <si>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</si>
  <si>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</si>
  <si>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</si>
  <si>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</si>
  <si>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</si>
  <si>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</si>
  <si>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</si>
  <si>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</si>
  <si>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</si>
  <si>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</si>
  <si>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</si>
  <si>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</si>
  <si>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</si>
  <si>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</si>
  <si>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</si>
  <si>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</si>
  <si>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</si>
  <si>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</si>
  <si>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</si>
  <si>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</si>
  <si>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</si>
  <si>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</si>
  <si>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</si>
  <si>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</si>
  <si>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</si>
  <si>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</si>
  <si>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</si>
  <si>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</si>
  <si>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</si>
  <si>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</si>
  <si>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</si>
  <si>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</si>
  <si>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</si>
  <si>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</si>
  <si>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</si>
  <si>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</si>
  <si>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</si>
  <si>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</si>
  <si>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</si>
  <si>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</si>
  <si>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</si>
  <si>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</si>
  <si>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</si>
  <si>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</si>
  <si>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</si>
  <si>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</si>
  <si>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</si>
  <si>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</si>
  <si>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</si>
  <si>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</si>
  <si>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</si>
  <si>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</si>
  <si>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</si>
  <si>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</si>
  <si>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</si>
  <si>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</si>
  <si>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</si>
  <si>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</si>
  <si>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</si>
  <si>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</si>
  <si>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</si>
  <si>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</si>
  <si>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</si>
  <si>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</si>
  <si>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</si>
  <si>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</si>
  <si>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</si>
  <si>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</si>
  <si>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</si>
  <si>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</si>
  <si>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</si>
  <si>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</si>
  <si>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</si>
  <si>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</si>
  <si>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</si>
  <si>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</si>
  <si>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</si>
  <si>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</si>
  <si>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</si>
  <si>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</si>
  <si>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</si>
  <si>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</si>
  <si>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</si>
  <si>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</si>
  <si>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</si>
  <si>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</si>
  <si>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</si>
  <si>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</si>
  <si>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</si>
  <si>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</si>
  <si>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</si>
  <si>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</si>
  <si>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</si>
  <si>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</si>
  <si>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</si>
  <si>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</si>
  <si>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</si>
  <si>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</si>
  <si>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</si>
  <si>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</si>
  <si>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</si>
  <si>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</si>
  <si>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</si>
  <si>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</si>
  <si>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</si>
  <si>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</si>
  <si>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</si>
  <si>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</si>
  <si>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</si>
  <si>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</si>
  <si>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</si>
  <si>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</si>
  <si>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</si>
  <si>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</si>
  <si>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</si>
  <si>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</si>
  <si>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</si>
  <si>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</si>
  <si>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</si>
  <si>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</si>
  <si>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</si>
  <si>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</si>
  <si>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</si>
  <si>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</si>
  <si>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</si>
  <si>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</si>
  <si>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</si>
  <si>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</si>
  <si>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</si>
  <si>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</si>
  <si>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</si>
  <si>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</si>
  <si>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</si>
  <si>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</si>
  <si>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</si>
  <si>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</si>
  <si>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</si>
  <si>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</si>
  <si>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</si>
  <si>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</si>
  <si>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</si>
  <si>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</si>
  <si>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</si>
  <si>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</si>
  <si>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</si>
  <si>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</si>
  <si>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</si>
  <si>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</si>
  <si>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</si>
  <si>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</si>
  <si>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</si>
  <si>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</si>
  <si>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</si>
  <si>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</si>
  <si>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</si>
  <si>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</si>
  <si>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</si>
  <si>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</si>
  <si>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</si>
  <si>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</si>
  <si>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</si>
  <si>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</si>
  <si>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</si>
  <si>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</si>
  <si>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</si>
  <si>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</si>
  <si>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</si>
  <si>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</si>
  <si>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</si>
  <si>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</si>
  <si>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</si>
  <si>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</si>
  <si>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</si>
  <si>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</si>
  <si>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</si>
  <si>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</si>
  <si>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</si>
  <si>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</si>
  <si>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</si>
  <si>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</si>
  <si>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</si>
  <si>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</si>
  <si>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</si>
  <si>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</si>
  <si>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</si>
  <si>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</si>
  <si>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</si>
  <si>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</si>
  <si>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</si>
  <si>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</si>
  <si>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</si>
  <si>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</si>
  <si>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</si>
  <si>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</si>
  <si>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</si>
  <si>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</si>
  <si>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</si>
  <si>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</si>
  <si>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</si>
  <si>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</si>
  <si>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</si>
  <si>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</si>
  <si>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</si>
  <si>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</si>
  <si>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</si>
  <si>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</si>
  <si>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</si>
  <si>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</si>
  <si>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</si>
  <si>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</si>
  <si>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</si>
  <si>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</si>
  <si>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</si>
  <si>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</si>
  <si>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</si>
  <si>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</si>
  <si>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</si>
  <si>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</si>
  <si>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</si>
  <si>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</si>
  <si>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</si>
  <si>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</si>
  <si>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</si>
  <si>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</si>
  <si>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</si>
  <si>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</si>
  <si>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</si>
  <si>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</si>
  <si>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</si>
  <si>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</si>
  <si>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</si>
  <si>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</si>
  <si>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</si>
  <si>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</si>
  <si>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</si>
  <si>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</si>
  <si>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</si>
  <si>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</si>
  <si>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</si>
  <si>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</si>
  <si>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</si>
  <si>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</si>
  <si>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</si>
  <si>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</si>
  <si>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</si>
  <si>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</si>
  <si>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</si>
  <si>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</si>
  <si>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</si>
  <si>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</si>
  <si>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</si>
  <si>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</si>
  <si>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</si>
  <si>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</si>
  <si>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</si>
  <si>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</si>
  <si>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</si>
  <si>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</si>
  <si>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</si>
  <si>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</si>
  <si>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</si>
  <si>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</si>
  <si>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</si>
  <si>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</si>
  <si>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</si>
  <si>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</si>
  <si>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</si>
  <si>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</si>
  <si>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</si>
  <si>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</si>
  <si>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</si>
  <si>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</si>
  <si>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</si>
  <si>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</si>
  <si>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</si>
  <si>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</si>
  <si>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</si>
  <si>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</si>
  <si>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</si>
  <si>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</si>
  <si>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</si>
  <si>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</si>
  <si>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</si>
  <si>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</si>
  <si>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</si>
  <si>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</si>
  <si>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</si>
  <si>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</si>
  <si>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</si>
  <si>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</si>
  <si>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</si>
  <si>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</si>
  <si>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</si>
  <si>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</si>
  <si>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</si>
  <si>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</si>
  <si>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</si>
  <si>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</si>
  <si>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</si>
  <si>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</si>
  <si>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</si>
  <si>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</si>
  <si>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</si>
  <si>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</si>
  <si>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</si>
  <si>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</si>
  <si>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</si>
  <si>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</si>
  <si>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</si>
  <si>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</si>
  <si>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</si>
  <si>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</si>
  <si>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</si>
  <si>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</si>
  <si>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</si>
  <si>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</si>
  <si>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</si>
  <si>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</si>
  <si>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</si>
  <si>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</si>
  <si>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</si>
  <si>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</si>
  <si>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</si>
  <si>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</si>
  <si>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</si>
  <si>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</si>
  <si>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</si>
  <si>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</si>
  <si>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</si>
  <si>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</si>
  <si>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</si>
  <si>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</si>
  <si>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</si>
  <si>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</si>
  <si>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</si>
  <si>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</si>
  <si>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</si>
  <si>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</si>
  <si>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</si>
  <si>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</si>
  <si>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</si>
  <si>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</si>
  <si>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</si>
  <si>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</si>
  <si>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</si>
  <si>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</si>
  <si>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</si>
  <si>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</si>
  <si>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</si>
  <si>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</si>
  <si>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</si>
  <si>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</si>
  <si>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</si>
  <si>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</si>
  <si>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</si>
  <si>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</si>
  <si>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</si>
  <si>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</si>
  <si>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</si>
  <si>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</si>
  <si>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</si>
  <si>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</si>
  <si>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</si>
  <si>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</si>
  <si>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</si>
  <si>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</si>
  <si>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</si>
  <si>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</si>
  <si>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</si>
  <si>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</si>
  <si>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</si>
  <si>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</si>
  <si>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</si>
  <si>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</si>
  <si>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</si>
  <si>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</si>
  <si>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</si>
  <si>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</si>
  <si>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</si>
  <si>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</si>
  <si>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</si>
  <si>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</si>
  <si>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</si>
  <si>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</si>
  <si>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</si>
  <si>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</si>
  <si>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</si>
  <si>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</si>
  <si>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</si>
  <si>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</si>
  <si>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</si>
  <si>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</si>
  <si>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</si>
  <si>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</si>
  <si>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</si>
  <si>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</si>
  <si>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</si>
  <si>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</si>
  <si>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</si>
  <si>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</si>
  <si>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</si>
  <si>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</si>
  <si>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</si>
  <si>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</si>
  <si>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</si>
  <si>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</si>
  <si>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</si>
  <si>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</si>
  <si>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</si>
  <si>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</si>
  <si>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</si>
  <si>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</si>
  <si>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</si>
  <si>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</si>
  <si>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</si>
  <si>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</si>
  <si>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</si>
  <si>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</si>
  <si>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</si>
  <si>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</si>
  <si>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</si>
  <si>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</si>
  <si>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</si>
  <si>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</si>
  <si>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</si>
  <si>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</si>
  <si>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</si>
  <si>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</si>
  <si>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</si>
  <si>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</si>
  <si>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</si>
  <si>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</si>
  <si>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</si>
  <si>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</si>
  <si>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</si>
  <si>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</si>
  <si>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</si>
  <si>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</si>
  <si>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</si>
  <si>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</si>
  <si>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</si>
  <si>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</si>
  <si>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</si>
  <si>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</si>
  <si>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</si>
  <si>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</si>
  <si>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</si>
  <si>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</si>
  <si>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</si>
  <si>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</si>
  <si>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</si>
  <si>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</si>
  <si>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</si>
  <si>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</si>
  <si>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</si>
  <si>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</si>
  <si>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</si>
  <si>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</si>
  <si>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</si>
  <si>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</si>
  <si>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</si>
  <si>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</si>
  <si>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</si>
  <si>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</si>
  <si>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</si>
  <si>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</si>
  <si>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</si>
  <si>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</si>
  <si>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</si>
  <si>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</si>
  <si>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</si>
  <si>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</si>
  <si>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</si>
  <si>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</si>
  <si>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</si>
  <si>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</si>
  <si>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</si>
  <si>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</si>
  <si>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</si>
  <si>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</si>
  <si>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</si>
  <si>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</si>
  <si>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</si>
  <si>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</si>
  <si>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</si>
  <si>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</si>
  <si>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</si>
  <si>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</si>
  <si>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</si>
  <si>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</si>
  <si>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</si>
  <si>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</si>
  <si>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</si>
  <si>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</si>
  <si>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</si>
  <si>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</si>
  <si>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</si>
  <si>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</si>
  <si>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</si>
  <si>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</si>
  <si>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</si>
  <si>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</si>
  <si>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</si>
  <si>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</si>
  <si>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</si>
  <si>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</si>
  <si>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</si>
  <si>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</si>
  <si>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</si>
  <si>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</si>
  <si>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</si>
  <si>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</si>
  <si>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</si>
  <si>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</si>
  <si>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</si>
  <si>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</si>
  <si>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</si>
  <si>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</si>
  <si>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</si>
  <si>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</si>
  <si>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</si>
  <si>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</si>
  <si>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</si>
  <si>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</si>
  <si>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</si>
  <si>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</si>
  <si>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</si>
  <si>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</si>
  <si>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</si>
  <si>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</si>
  <si>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</si>
  <si>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</si>
  <si>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</si>
  <si>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</si>
  <si>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</si>
  <si>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</si>
  <si>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</si>
  <si>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</si>
  <si>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</si>
  <si>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</si>
  <si>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</si>
  <si>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</si>
  <si>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</si>
  <si>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</si>
  <si>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</si>
  <si>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</si>
  <si>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</si>
  <si>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</si>
  <si>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</si>
  <si>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</si>
  <si>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</si>
  <si>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</si>
  <si>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</si>
  <si>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</si>
  <si>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</si>
  <si>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</si>
  <si>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</si>
  <si>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</si>
  <si>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</si>
  <si>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</si>
  <si>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</si>
  <si>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</si>
  <si>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</si>
  <si>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</si>
  <si>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</si>
  <si>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</si>
  <si>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</si>
  <si>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</si>
  <si>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</si>
  <si>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</si>
  <si>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</si>
  <si>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</si>
  <si>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</si>
  <si>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</si>
  <si>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</si>
  <si>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</si>
  <si>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</si>
  <si>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</si>
  <si>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</si>
  <si>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</si>
  <si>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</si>
  <si>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</si>
  <si>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</si>
  <si>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</si>
  <si>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</si>
  <si>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</si>
  <si>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</si>
  <si>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</si>
  <si>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</si>
  <si>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</si>
  <si>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</si>
  <si>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</si>
  <si>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</si>
  <si>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</si>
  <si>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</si>
  <si>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</si>
  <si>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</si>
  <si>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</si>
  <si>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</si>
  <si>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</si>
  <si>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</si>
  <si>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</si>
  <si>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</si>
  <si>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</si>
  <si>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</si>
  <si>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</si>
  <si>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</si>
  <si>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</si>
  <si>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</si>
  <si>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</si>
  <si>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</si>
  <si>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</si>
  <si>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</si>
  <si>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</si>
  <si>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</si>
  <si>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</si>
  <si>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</si>
  <si>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</si>
  <si>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</si>
  <si>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</si>
  <si>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</si>
  <si>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</si>
  <si>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</si>
  <si>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</si>
  <si>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</si>
  <si>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</si>
  <si>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</si>
  <si>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</si>
  <si>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</si>
  <si>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</si>
  <si>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</si>
  <si>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</si>
  <si>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</si>
  <si>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</si>
  <si>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</si>
  <si>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</si>
  <si>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</si>
  <si>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</si>
  <si>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</si>
  <si>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</si>
  <si>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</si>
  <si>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</si>
  <si>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</si>
  <si>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</si>
  <si>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</si>
  <si>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</si>
  <si>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</si>
  <si>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</si>
  <si>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</si>
  <si>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</si>
  <si>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</si>
  <si>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</si>
  <si>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</si>
  <si>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</si>
  <si>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</si>
  <si>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</si>
  <si>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</si>
  <si>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</si>
  <si>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</si>
  <si>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</si>
  <si>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</si>
  <si>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</si>
  <si>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</si>
  <si>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</si>
  <si>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</si>
  <si>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</si>
  <si>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</si>
  <si>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</si>
  <si>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</si>
  <si>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</si>
  <si>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</si>
  <si>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</si>
  <si>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</si>
  <si>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</si>
  <si>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</si>
  <si>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</si>
  <si>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</si>
  <si>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</si>
  <si>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</si>
  <si>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</si>
  <si>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</si>
  <si>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</si>
  <si>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</si>
  <si>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</si>
  <si>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</si>
  <si>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</si>
  <si>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</si>
  <si>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</si>
  <si>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</si>
  <si>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</si>
  <si>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</si>
  <si>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</si>
  <si>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</si>
  <si>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</si>
  <si>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</si>
  <si>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</si>
  <si>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</si>
  <si>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</si>
  <si>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</si>
  <si>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</si>
  <si>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</si>
  <si>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</si>
  <si>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</si>
  <si>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</si>
  <si>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</si>
  <si>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</si>
  <si>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</si>
  <si>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</si>
  <si>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</si>
  <si>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</si>
  <si>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</si>
  <si>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</si>
  <si>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</si>
  <si>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</si>
  <si>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</si>
  <si>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</si>
  <si>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</si>
  <si>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</si>
  <si>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</si>
  <si>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</si>
  <si>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</si>
  <si>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</si>
  <si>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</si>
  <si>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</si>
  <si>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</si>
  <si>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</si>
  <si>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</si>
  <si>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</si>
  <si>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</si>
  <si>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</si>
  <si>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</si>
  <si>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</si>
  <si>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</si>
  <si>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</si>
  <si>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</si>
  <si>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</si>
  <si>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</si>
  <si>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</si>
  <si>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</si>
  <si>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</si>
  <si>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</si>
  <si>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</si>
  <si>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</si>
  <si>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</si>
  <si>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</si>
  <si>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</si>
  <si>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</si>
  <si>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</si>
  <si>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</si>
  <si>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</si>
  <si>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</si>
  <si>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</si>
  <si>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</si>
  <si>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</si>
  <si>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</si>
  <si>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</si>
  <si>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</si>
  <si>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</si>
  <si>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</si>
  <si>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</si>
  <si>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</si>
  <si>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</si>
  <si>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</si>
  <si>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</si>
  <si>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</si>
  <si>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</si>
  <si>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</si>
  <si>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</si>
  <si>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</si>
  <si>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</si>
  <si>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</si>
  <si>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</si>
  <si>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</si>
  <si>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</si>
  <si>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</si>
  <si>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</si>
  <si>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</si>
  <si>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</si>
  <si>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</si>
  <si>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</si>
  <si>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</si>
  <si>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</si>
  <si>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</si>
  <si>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</si>
  <si>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</si>
  <si>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</si>
  <si>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</si>
  <si>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</si>
  <si>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</si>
  <si>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</si>
  <si>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</si>
  <si>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</si>
  <si>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</si>
  <si>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</si>
  <si>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</si>
  <si>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</si>
  <si>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</si>
  <si>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</si>
  <si>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</si>
  <si>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</si>
  <si>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</si>
  <si>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</si>
  <si>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</si>
  <si>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</si>
  <si>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</si>
  <si>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</si>
  <si>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</si>
  <si>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</si>
  <si>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</si>
  <si>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</si>
  <si>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</si>
  <si>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</si>
  <si>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</si>
  <si>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</si>
  <si>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</si>
  <si>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</si>
  <si>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</si>
  <si>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</si>
  <si>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</si>
  <si>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</si>
  <si>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</si>
  <si>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</si>
  <si>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</si>
  <si>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</si>
  <si>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</si>
  <si>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</si>
  <si>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</si>
  <si>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</si>
  <si>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</si>
  <si>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</si>
  <si>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</si>
  <si>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</si>
  <si>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</si>
  <si>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</si>
  <si>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</si>
  <si>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</si>
  <si>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</si>
  <si>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</si>
  <si>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</si>
  <si>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</si>
  <si>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</si>
  <si>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</si>
  <si>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</si>
  <si>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</si>
  <si>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</si>
  <si>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</si>
  <si>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</si>
  <si>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</si>
  <si>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</si>
  <si>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</si>
  <si>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</si>
  <si>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</si>
  <si>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</si>
  <si>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</si>
  <si>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</si>
  <si>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</si>
  <si>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</si>
  <si>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</si>
  <si>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</si>
  <si>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</si>
  <si>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</si>
  <si>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</si>
  <si>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</si>
  <si>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</si>
  <si>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</si>
  <si>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</si>
  <si>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</si>
  <si>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</si>
  <si>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</si>
  <si>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</si>
  <si>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</si>
  <si>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</si>
  <si>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</si>
  <si>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</si>
  <si>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</si>
  <si>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</si>
  <si>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</si>
  <si>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</si>
  <si>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</si>
  <si>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</si>
  <si>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</si>
  <si>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</si>
  <si>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</si>
  <si>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</si>
  <si>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</si>
  <si>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</si>
  <si>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</si>
  <si>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</si>
  <si>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</si>
  <si>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</si>
  <si>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</si>
  <si>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</si>
  <si>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</si>
  <si>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</si>
  <si>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</si>
  <si>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</si>
  <si>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</si>
  <si>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</si>
  <si>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</si>
  <si>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</si>
  <si>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</si>
  <si>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</si>
  <si>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</si>
  <si>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</si>
  <si>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</si>
  <si>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</si>
  <si>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</si>
  <si>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</si>
  <si>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</si>
  <si>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</si>
  <si>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</si>
  <si>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</si>
  <si>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</si>
  <si>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</si>
  <si>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</si>
  <si>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</si>
  <si>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</si>
  <si>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</si>
  <si>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</si>
  <si>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</si>
  <si>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</si>
  <si>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</si>
  <si>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</si>
  <si>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</si>
  <si>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</si>
  <si>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</si>
  <si>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</si>
  <si>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</si>
  <si>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</si>
  <si>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</si>
  <si>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</si>
  <si>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</si>
  <si>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</si>
  <si>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</si>
  <si>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</si>
  <si>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</si>
  <si>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</si>
  <si>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</si>
  <si>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</si>
  <si>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</si>
  <si>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</si>
  <si>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</si>
  <si>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</si>
  <si>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</si>
  <si>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</si>
  <si>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</si>
  <si>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</si>
  <si>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</si>
  <si>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</si>
  <si>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</si>
  <si>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</si>
  <si>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</si>
  <si>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</si>
  <si>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</si>
  <si>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</si>
  <si>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</si>
  <si>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</si>
  <si>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</si>
  <si>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</si>
  <si>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</si>
  <si>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</si>
  <si>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</si>
  <si>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</si>
  <si>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</si>
  <si>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</si>
  <si>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</si>
  <si>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</si>
  <si>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</si>
  <si>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</si>
  <si>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</si>
  <si>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</si>
  <si>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</si>
  <si>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</si>
  <si>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</si>
  <si>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</si>
  <si>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</si>
  <si>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</si>
  <si>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</si>
  <si>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</si>
  <si>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</si>
  <si>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</si>
  <si>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</si>
  <si>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</si>
  <si>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</si>
  <si>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</si>
  <si>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</si>
  <si>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</si>
  <si>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</si>
  <si>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</si>
  <si>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</si>
  <si>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</si>
  <si>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</si>
  <si>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</si>
  <si>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</si>
  <si>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</si>
  <si>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</si>
  <si>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</si>
  <si>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</si>
  <si>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</si>
  <si>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</si>
  <si>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</si>
  <si>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</si>
  <si>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</si>
  <si>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</si>
  <si>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</si>
  <si>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</si>
  <si>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</si>
  <si>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</si>
  <si>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</si>
  <si>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</si>
  <si>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</si>
  <si>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</si>
  <si>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</si>
  <si>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</si>
  <si>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</si>
  <si>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</si>
  <si>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</si>
  <si>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</si>
  <si>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</si>
  <si>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</si>
  <si>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</si>
  <si>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</si>
  <si>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</si>
  <si>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</si>
  <si>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</si>
  <si>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</si>
  <si>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</si>
  <si>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</si>
  <si>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</si>
  <si>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</si>
  <si>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</si>
  <si>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</si>
  <si>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</si>
  <si>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</si>
  <si>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</si>
  <si>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</si>
  <si>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</si>
  <si>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</si>
  <si>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</si>
  <si>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</si>
  <si>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</si>
  <si>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</si>
  <si>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</si>
  <si>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</si>
  <si>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</si>
  <si>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</si>
  <si>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</si>
  <si>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</si>
  <si>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</si>
  <si>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</si>
  <si>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</si>
  <si>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</si>
  <si>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</si>
  <si>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</si>
  <si>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</si>
  <si>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</si>
  <si>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</si>
  <si>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</si>
  <si>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</si>
  <si>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</si>
  <si>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</si>
  <si>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</si>
  <si>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</si>
  <si>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</si>
  <si>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</si>
  <si>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</si>
  <si>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</si>
  <si>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</si>
  <si>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</si>
  <si>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</si>
  <si>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</si>
  <si>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</si>
  <si>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</si>
  <si>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</si>
  <si>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</si>
  <si>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</si>
  <si>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</si>
  <si>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</si>
  <si>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</si>
  <si>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</si>
  <si>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</si>
  <si>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</si>
  <si>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</si>
  <si>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</si>
  <si>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</si>
  <si>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</si>
  <si>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</si>
  <si>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</si>
  <si>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</si>
  <si>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</si>
  <si>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</si>
  <si>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</si>
  <si>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</si>
  <si>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</si>
  <si>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</si>
  <si>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</si>
  <si>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</si>
  <si>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</si>
  <si>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</si>
  <si>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</si>
  <si>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</si>
  <si>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</si>
  <si>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</si>
  <si>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</si>
  <si>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</si>
  <si>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</si>
  <si>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</si>
  <si>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</si>
  <si>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</si>
  <si>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</si>
  <si>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</si>
  <si>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</si>
  <si>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</si>
  <si>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</si>
  <si>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</si>
  <si>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</si>
  <si>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</si>
  <si>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</si>
  <si>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</si>
  <si>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</si>
  <si>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</si>
  <si>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</si>
  <si>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</si>
  <si>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</si>
  <si>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</si>
  <si>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</si>
  <si>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</si>
  <si>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</si>
  <si>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</si>
  <si>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</si>
  <si>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</si>
  <si>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</si>
  <si>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</si>
  <si>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</si>
  <si>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</si>
  <si>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</si>
  <si>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</si>
  <si>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</si>
  <si>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</si>
  <si>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</si>
  <si>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</si>
  <si>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</si>
  <si>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</si>
  <si>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</si>
  <si>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</si>
  <si>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</si>
  <si>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</si>
  <si>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</si>
  <si>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</si>
  <si>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</si>
  <si>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</si>
  <si>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</si>
  <si>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</si>
  <si>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</si>
  <si>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</si>
  <si>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</si>
  <si>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</si>
  <si>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</si>
  <si>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</si>
  <si>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</si>
  <si>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</si>
  <si>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</si>
  <si>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</si>
  <si>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</si>
  <si>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</si>
  <si>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</si>
  <si>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</si>
  <si>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</si>
  <si>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</si>
  <si>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</si>
  <si>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</si>
  <si>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</si>
  <si>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</si>
  <si>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</si>
  <si>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</si>
  <si>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</si>
  <si>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</si>
  <si>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</si>
  <si>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</si>
  <si>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</si>
  <si>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</si>
  <si>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</si>
  <si>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</si>
  <si>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</si>
  <si>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</si>
  <si>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</si>
  <si>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</si>
  <si>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</si>
  <si>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</si>
  <si>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</si>
  <si>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</si>
  <si>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</si>
  <si>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</si>
  <si>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</si>
  <si>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</si>
  <si>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</si>
  <si>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</si>
  <si>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</si>
  <si>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</si>
  <si>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</si>
  <si>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</si>
  <si>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</si>
  <si>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</si>
  <si>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</si>
  <si>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</si>
  <si>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</si>
  <si>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</si>
  <si>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</si>
  <si>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</si>
  <si>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</si>
  <si>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</si>
  <si>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</si>
  <si>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</si>
  <si>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</si>
  <si>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</si>
  <si>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</si>
  <si>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</si>
  <si>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</si>
  <si>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</si>
  <si>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</si>
  <si>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</si>
  <si>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</si>
  <si>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</si>
  <si>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</si>
  <si>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</si>
  <si>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</si>
  <si>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</si>
  <si>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</si>
  <si>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</si>
  <si>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</si>
  <si>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</si>
  <si>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</si>
  <si>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</si>
  <si>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</si>
  <si>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</si>
  <si>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</si>
  <si>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</si>
  <si>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</si>
  <si>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</si>
  <si>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</si>
  <si>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</si>
  <si>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</si>
  <si>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</si>
  <si>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</si>
  <si>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</si>
  <si>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</si>
  <si>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</si>
  <si>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</si>
  <si>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</si>
  <si>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</si>
  <si>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</si>
  <si>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</si>
  <si>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</si>
  <si>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</si>
  <si>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</si>
  <si>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</si>
  <si>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</si>
  <si>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</si>
  <si>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</si>
  <si>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</si>
  <si>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</si>
  <si>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</si>
  <si>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</si>
  <si>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</si>
  <si>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</si>
  <si>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</si>
  <si>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</si>
  <si>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</si>
  <si>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</si>
  <si>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</si>
  <si>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</si>
  <si>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</si>
  <si>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</si>
  <si>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</si>
  <si>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</si>
  <si>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</si>
  <si>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</si>
  <si>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</si>
  <si>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</si>
  <si>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</si>
  <si>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</si>
  <si>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</si>
  <si>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</si>
  <si>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</si>
  <si>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</si>
  <si>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</si>
  <si>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</si>
  <si>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</si>
  <si>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</si>
  <si>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</si>
  <si>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</si>
  <si>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</si>
  <si>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</si>
  <si>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</si>
  <si>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</si>
  <si>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</si>
  <si>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</si>
  <si>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</si>
  <si>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</si>
  <si>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</si>
  <si>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</si>
  <si>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</si>
  <si>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</si>
  <si>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</si>
  <si>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</si>
  <si>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</si>
  <si>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</si>
  <si>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</si>
  <si>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</si>
  <si>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</si>
  <si>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</si>
  <si>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</si>
  <si>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</si>
  <si>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</si>
  <si>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</si>
  <si>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</si>
  <si>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</si>
  <si>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</si>
  <si>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</si>
  <si>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</si>
  <si>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</si>
  <si>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</si>
  <si>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</si>
  <si>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</si>
  <si>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</si>
  <si>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</si>
  <si>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</si>
  <si>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</si>
  <si>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</si>
  <si>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</si>
  <si>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</si>
  <si>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</si>
  <si>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</si>
  <si>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</si>
  <si>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</si>
  <si>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</si>
  <si>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</si>
  <si>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</si>
  <si>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</si>
  <si>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</si>
  <si>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</si>
  <si>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</si>
  <si>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</si>
  <si>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</si>
  <si>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</si>
  <si>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</si>
  <si>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</si>
  <si>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</si>
  <si>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</si>
  <si>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</si>
  <si>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</si>
  <si>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</si>
  <si>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</si>
  <si>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</si>
  <si>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</si>
  <si>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</si>
  <si>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</si>
  <si>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</si>
  <si>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</si>
  <si>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</si>
  <si>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</si>
  <si>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</si>
  <si>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</si>
  <si>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</si>
  <si>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</si>
  <si>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</si>
  <si>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</si>
  <si>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</si>
  <si>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</si>
  <si>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</si>
  <si>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</si>
  <si>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</si>
  <si>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</si>
  <si>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</si>
  <si>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</si>
  <si>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</si>
  <si>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</si>
  <si>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</si>
  <si>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</si>
  <si>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</si>
  <si>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</si>
  <si>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</si>
  <si>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</si>
  <si>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</si>
  <si>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</si>
  <si>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</si>
  <si>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</si>
  <si>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</si>
  <si>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</si>
  <si>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</si>
  <si>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</si>
  <si>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</si>
  <si>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</si>
  <si>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</si>
  <si>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</si>
  <si>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</si>
  <si>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</si>
  <si>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</si>
  <si>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</si>
  <si>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</si>
  <si>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</si>
  <si>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</si>
  <si>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</si>
  <si>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</si>
  <si>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</si>
  <si>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</si>
  <si>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</si>
  <si>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</si>
  <si>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</si>
  <si>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</si>
  <si>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</si>
  <si>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</si>
  <si>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</si>
  <si>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</si>
  <si>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</si>
  <si>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</si>
  <si>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</si>
  <si>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</si>
  <si>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</si>
  <si>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</si>
  <si>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</si>
  <si>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</si>
  <si>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</si>
  <si>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</si>
  <si>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</si>
  <si>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</si>
  <si>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</si>
  <si>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</si>
  <si>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</si>
  <si>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</si>
  <si>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</si>
  <si>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</si>
  <si>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</si>
  <si>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</si>
  <si>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</si>
  <si>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</si>
  <si>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</si>
  <si>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</si>
  <si>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</si>
  <si>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</si>
  <si>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</si>
  <si>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</si>
  <si>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</si>
  <si>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</si>
  <si>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</si>
  <si>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</si>
  <si>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</si>
  <si>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</si>
  <si>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</si>
  <si>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</si>
  <si>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</si>
  <si>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</si>
  <si>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</si>
  <si>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</si>
  <si>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</si>
  <si>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</si>
  <si>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</si>
  <si>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</si>
  <si>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</si>
  <si>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</si>
  <si>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</si>
  <si>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</si>
  <si>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</si>
  <si>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</si>
  <si>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</si>
  <si>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</si>
  <si>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</si>
  <si>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</si>
  <si>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</si>
  <si>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</si>
  <si>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</si>
  <si>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</si>
  <si>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</si>
  <si>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</si>
  <si>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</si>
  <si>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</si>
  <si>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</si>
  <si>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</si>
  <si>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</si>
  <si>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</si>
  <si>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</si>
  <si>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</si>
  <si>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</si>
  <si>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</si>
  <si>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</si>
  <si>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</si>
  <si>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</si>
  <si>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</si>
  <si>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</si>
  <si>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</si>
  <si>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</si>
  <si>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</si>
  <si>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</si>
  <si>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</si>
  <si>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</si>
  <si>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</si>
  <si>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</si>
  <si>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</si>
  <si>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</si>
  <si>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</si>
  <si>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</si>
  <si>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</si>
  <si>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</si>
  <si>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</si>
  <si>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</si>
  <si>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</si>
  <si>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</si>
  <si>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</si>
  <si>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</si>
  <si>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</si>
  <si>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</si>
  <si>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</si>
  <si>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</si>
  <si>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</si>
  <si>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</si>
  <si>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</si>
  <si>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</si>
  <si>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</si>
  <si>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</si>
  <si>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</si>
  <si>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</si>
  <si>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</si>
  <si>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</si>
  <si>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</si>
  <si>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</si>
  <si>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</si>
  <si>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</si>
  <si>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</si>
  <si>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</si>
  <si>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</si>
  <si>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</si>
  <si>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</si>
  <si>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</si>
  <si>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</si>
  <si>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</si>
  <si>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</si>
  <si>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</si>
  <si>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</si>
  <si>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</si>
  <si>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</si>
  <si>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</si>
  <si>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</si>
  <si>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</si>
  <si>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</si>
  <si>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</si>
  <si>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</si>
  <si>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</si>
  <si>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</si>
  <si>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</si>
  <si>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</si>
  <si>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</si>
  <si>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</si>
  <si>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</si>
  <si>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</si>
  <si>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</si>
  <si>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</si>
  <si>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</si>
  <si>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</si>
  <si>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</si>
  <si>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</si>
  <si>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</si>
  <si>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</si>
  <si>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</si>
  <si>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</si>
  <si>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</si>
  <si>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</si>
  <si>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</si>
  <si>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</si>
  <si>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</si>
  <si>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</si>
  <si>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</si>
  <si>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</si>
  <si>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</si>
  <si>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</si>
  <si>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</si>
  <si>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</si>
  <si>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</si>
  <si>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</si>
  <si>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</si>
  <si>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</si>
  <si>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</si>
  <si>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</si>
  <si>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</si>
  <si>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</si>
  <si>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</si>
  <si>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</si>
  <si>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</si>
  <si>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</si>
  <si>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</si>
  <si>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</si>
  <si>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</si>
  <si>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</si>
  <si>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</si>
  <si>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</si>
  <si>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</si>
  <si>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</si>
  <si>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</si>
  <si>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</si>
  <si>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</si>
  <si>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</si>
  <si>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</si>
  <si>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</si>
  <si>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</si>
  <si>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</si>
  <si>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</si>
  <si>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</si>
  <si>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</si>
  <si>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</si>
  <si>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</si>
  <si>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</si>
  <si>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</si>
  <si>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</si>
  <si>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</si>
  <si>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</si>
  <si>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</si>
  <si>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</si>
  <si>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</si>
  <si>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</si>
  <si>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</si>
  <si>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</si>
  <si>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</si>
  <si>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</si>
  <si>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</si>
  <si>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</si>
  <si>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</si>
  <si>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</si>
  <si>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</si>
  <si>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</si>
  <si>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</si>
  <si>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</si>
  <si>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</si>
  <si>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</si>
  <si>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</si>
  <si>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</si>
  <si>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</si>
  <si>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</si>
  <si>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</si>
  <si>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</si>
  <si>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</si>
  <si>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</si>
  <si>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</si>
  <si>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</si>
  <si>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</si>
  <si>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</si>
  <si>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</si>
  <si>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</si>
  <si>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</si>
  <si>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</si>
  <si>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</si>
  <si>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</si>
  <si>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</si>
  <si>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</si>
  <si>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</si>
  <si>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</si>
  <si>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</si>
  <si>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</si>
  <si>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</si>
  <si>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</si>
  <si>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</si>
  <si>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</si>
  <si>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</si>
  <si>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</si>
  <si>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</si>
  <si>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</si>
  <si>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</si>
  <si>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</si>
  <si>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</si>
  <si>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</si>
  <si>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</si>
  <si>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</si>
  <si>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</si>
  <si>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</si>
  <si>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</si>
  <si>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</si>
  <si>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</si>
  <si>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</si>
  <si>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</si>
  <si>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</si>
  <si>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</si>
  <si>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</si>
  <si>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</si>
  <si>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</si>
  <si>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</si>
  <si>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</si>
  <si>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</si>
  <si>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</si>
  <si>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</si>
  <si>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</si>
  <si>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</si>
  <si>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</si>
  <si>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</si>
  <si>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</si>
  <si>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</si>
  <si>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</si>
  <si>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</si>
  <si>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</si>
  <si>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</si>
  <si>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</si>
  <si>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</si>
  <si>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</si>
  <si>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</si>
  <si>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</si>
  <si>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</si>
  <si>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</si>
  <si>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</si>
  <si>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</si>
  <si>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</si>
  <si>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</si>
  <si>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</si>
  <si>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</si>
  <si>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</si>
  <si>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</si>
  <si>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</si>
  <si>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</si>
  <si>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</si>
  <si>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</si>
  <si>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</si>
  <si>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</si>
  <si>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</si>
  <si>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</si>
  <si>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</si>
  <si>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</si>
  <si>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</si>
  <si>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</si>
  <si>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</si>
  <si>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</si>
  <si>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</si>
  <si>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</si>
  <si>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</si>
  <si>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</si>
  <si>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</si>
  <si>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</si>
  <si>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</si>
  <si>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</si>
  <si>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</si>
  <si>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</si>
  <si>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</si>
  <si>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</si>
  <si>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</si>
  <si>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</si>
  <si>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</si>
  <si>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</si>
  <si>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</si>
  <si>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</si>
  <si>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</si>
  <si>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</si>
  <si>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</si>
  <si>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</si>
  <si>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</si>
  <si>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</si>
  <si>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</si>
  <si>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</si>
  <si>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</si>
  <si>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</si>
  <si>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</si>
  <si>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</si>
  <si>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</si>
  <si>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</si>
  <si>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</si>
  <si>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</si>
  <si>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</si>
  <si>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</si>
  <si>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</si>
  <si>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</si>
  <si>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</si>
  <si>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</si>
  <si>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</si>
  <si>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</si>
  <si>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</si>
  <si>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</si>
  <si>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</si>
  <si>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</si>
  <si>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</si>
  <si>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</si>
  <si>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</si>
  <si>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</si>
  <si>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</si>
  <si>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</si>
  <si>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</si>
  <si>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</si>
  <si>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</si>
  <si>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</si>
  <si>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</si>
  <si>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</si>
  <si>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</si>
  <si>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</si>
  <si>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</si>
  <si>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</si>
  <si>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</si>
  <si>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</si>
  <si>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</si>
  <si>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</si>
  <si>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</si>
  <si>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</si>
  <si>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</si>
  <si>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</si>
  <si>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</si>
  <si>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</si>
  <si>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</si>
  <si>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</si>
  <si>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</si>
  <si>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</si>
  <si>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</si>
  <si>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</si>
  <si>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</si>
  <si>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</si>
  <si>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</si>
  <si>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</si>
  <si>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</si>
  <si>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</si>
  <si>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</si>
  <si>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</si>
  <si>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</si>
  <si>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</si>
  <si>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</si>
  <si>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</si>
  <si>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</si>
  <si>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</si>
  <si>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</si>
  <si>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</si>
  <si>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</si>
  <si>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</si>
  <si>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</si>
  <si>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</si>
  <si>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</si>
  <si>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</si>
  <si>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</si>
  <si>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</si>
  <si>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</si>
  <si>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</si>
  <si>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</si>
  <si>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</si>
  <si>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</si>
  <si>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</si>
  <si>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</si>
  <si>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</si>
  <si>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</si>
  <si>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</si>
  <si>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</si>
  <si>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</si>
  <si>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</si>
  <si>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</si>
  <si>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</si>
  <si>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</si>
  <si>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</si>
  <si>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</si>
  <si>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</si>
  <si>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</si>
  <si>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</si>
  <si>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</si>
  <si>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</si>
  <si>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</si>
  <si>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</si>
  <si>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</si>
  <si>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</si>
  <si>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</si>
  <si>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</si>
  <si>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</si>
  <si>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</si>
  <si>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</si>
  <si>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</si>
  <si>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</si>
  <si>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</si>
  <si>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</si>
  <si>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</si>
  <si>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</si>
  <si>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</si>
  <si>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</si>
  <si>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</si>
  <si>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</si>
  <si>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</si>
  <si>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</si>
  <si>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</si>
  <si>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</si>
  <si>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</si>
  <si>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</si>
  <si>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</si>
  <si>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</si>
  <si>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</si>
  <si>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</si>
  <si>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</si>
  <si>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</si>
  <si>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</si>
  <si>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</si>
  <si>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</si>
  <si>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</si>
  <si>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</si>
  <si>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</si>
  <si>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</si>
  <si>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</si>
  <si>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</si>
  <si>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</si>
  <si>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</si>
  <si>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</si>
  <si>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</si>
  <si>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</si>
  <si>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</si>
  <si>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</si>
  <si>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</si>
  <si>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</si>
  <si>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</si>
  <si>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</si>
  <si>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</si>
  <si>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</si>
  <si>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</si>
  <si>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</si>
  <si>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</si>
  <si>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</si>
  <si>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</si>
  <si>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</si>
  <si>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</si>
  <si>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</si>
  <si>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</si>
  <si>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</si>
  <si>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</si>
  <si>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</si>
  <si>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</si>
  <si>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</si>
  <si>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</si>
  <si>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</si>
  <si>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</si>
  <si>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</si>
  <si>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</si>
  <si>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</si>
  <si>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</si>
  <si>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</si>
  <si>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</si>
  <si>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</si>
  <si>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</si>
  <si>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</si>
  <si>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</si>
  <si>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</si>
  <si>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</si>
  <si>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</si>
  <si>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</si>
  <si>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</si>
  <si>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</si>
  <si>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</si>
  <si>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</si>
  <si>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</si>
  <si>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</si>
  <si>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</si>
  <si>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</si>
  <si>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</si>
  <si>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</si>
  <si>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</si>
  <si>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</si>
  <si>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</si>
  <si>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</si>
  <si>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</si>
  <si>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</si>
  <si>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</si>
  <si>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</si>
  <si>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</si>
  <si>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</si>
  <si>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</si>
  <si>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</si>
  <si>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</si>
  <si>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</si>
  <si>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</si>
  <si>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</si>
  <si>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</si>
  <si>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</si>
  <si>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</si>
  <si>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</si>
  <si>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</si>
  <si>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</si>
  <si>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</si>
  <si>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</si>
  <si>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</si>
  <si>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</si>
  <si>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</si>
  <si>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</si>
  <si>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</si>
  <si>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</si>
  <si>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</si>
  <si>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</si>
  <si>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</si>
  <si>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</si>
  <si>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</si>
  <si>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</si>
  <si>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</si>
  <si>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</si>
  <si>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</si>
  <si>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</si>
  <si>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</si>
  <si>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</si>
  <si>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</si>
  <si>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</si>
  <si>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</si>
  <si>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</si>
  <si>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</si>
  <si>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</si>
  <si>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</si>
  <si>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</si>
  <si>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</si>
  <si>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</si>
  <si>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</si>
  <si>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</si>
  <si>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</si>
  <si>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</si>
  <si>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</si>
  <si>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</si>
  <si>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</si>
  <si>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</si>
  <si>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</si>
  <si>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</si>
  <si>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</si>
  <si>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</si>
  <si>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</si>
  <si>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</si>
  <si>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</si>
  <si>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</si>
  <si>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</si>
  <si>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</si>
  <si>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</si>
  <si>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</si>
  <si>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</si>
  <si>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</si>
  <si>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</si>
  <si>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</si>
  <si>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</si>
  <si>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</si>
  <si>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</si>
  <si>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</si>
  <si>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</si>
  <si>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</si>
  <si>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</si>
  <si>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</si>
  <si>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</si>
  <si>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</si>
  <si>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</si>
  <si>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</si>
  <si>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</si>
  <si>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</si>
  <si>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</si>
  <si>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</si>
  <si>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</si>
  <si>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</si>
  <si>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</si>
  <si>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</si>
  <si>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</si>
  <si>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</si>
  <si>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</si>
  <si>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</si>
  <si>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</si>
  <si>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</si>
  <si>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</si>
  <si>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</si>
  <si>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</si>
  <si>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</si>
  <si>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</si>
  <si>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</si>
  <si>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</si>
  <si>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</si>
  <si>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</si>
  <si>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</si>
  <si>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</si>
  <si>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</si>
  <si>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</si>
  <si>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</si>
  <si>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</si>
  <si>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</si>
  <si>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</si>
  <si>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</si>
  <si>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</si>
  <si>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</si>
  <si>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</si>
  <si>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</si>
  <si>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</si>
  <si>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</si>
  <si>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</si>
  <si>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</si>
  <si>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</si>
  <si>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</si>
  <si>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</si>
  <si>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</si>
  <si>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</si>
  <si>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</si>
  <si>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</si>
  <si>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</si>
  <si>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</si>
  <si>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</si>
  <si>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</si>
  <si>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</si>
  <si>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</si>
  <si>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</si>
  <si>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</si>
  <si>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</si>
  <si>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</si>
  <si>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</si>
  <si>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</si>
  <si>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</si>
  <si>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</si>
  <si>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</si>
  <si>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</si>
  <si>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</si>
  <si>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</si>
  <si>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</si>
  <si>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</si>
  <si>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</si>
  <si>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</si>
  <si>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</si>
  <si>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</si>
  <si>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</si>
  <si>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</si>
  <si>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</si>
  <si>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</si>
  <si>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</si>
  <si>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</si>
  <si>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</si>
  <si>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</si>
  <si>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</si>
  <si>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</si>
  <si>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</si>
  <si>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</si>
  <si>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</si>
  <si>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</si>
  <si>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</si>
  <si>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</si>
  <si>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</si>
  <si>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</si>
  <si>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</si>
  <si>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</si>
  <si>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</si>
  <si>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</si>
  <si>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</si>
  <si>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</si>
  <si>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</si>
  <si>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</si>
  <si>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</si>
  <si>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</si>
  <si>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</si>
  <si>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</si>
  <si>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</si>
  <si>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</si>
  <si>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</si>
  <si>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</si>
  <si>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</si>
  <si>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</si>
  <si>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</si>
  <si>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</si>
  <si>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</si>
  <si>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</si>
  <si>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</si>
  <si>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</si>
  <si>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</si>
  <si>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</si>
  <si>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</si>
  <si>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</si>
  <si>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</si>
  <si>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</si>
  <si>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</si>
  <si>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</si>
  <si>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</si>
  <si>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</si>
  <si>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</si>
  <si>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</si>
  <si>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</si>
  <si>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</si>
  <si>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</si>
  <si>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</si>
  <si>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</si>
  <si>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</si>
  <si>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</si>
  <si>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</si>
  <si>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</si>
  <si>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</si>
  <si>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</si>
  <si>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</si>
  <si>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</si>
  <si>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</si>
  <si>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</si>
  <si>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</si>
  <si>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</si>
  <si>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</si>
  <si>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</si>
  <si>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</si>
  <si>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</si>
  <si>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</si>
  <si>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</si>
  <si>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</si>
  <si>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</si>
  <si>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</si>
  <si>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</si>
  <si>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</si>
  <si>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</si>
  <si>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</si>
  <si>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</si>
  <si>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</si>
  <si>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</si>
  <si>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</si>
  <si>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</si>
  <si>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</si>
  <si>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</si>
  <si>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</si>
  <si>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</si>
  <si>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</si>
  <si>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</si>
  <si>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</si>
  <si>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</si>
  <si>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</si>
  <si>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</si>
  <si>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</si>
  <si>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</si>
  <si>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</si>
  <si>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</si>
  <si>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</si>
  <si>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</si>
  <si>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</si>
  <si>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</si>
  <si>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</si>
  <si>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</si>
  <si>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</si>
  <si>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</si>
  <si>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</si>
  <si>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</si>
  <si>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</si>
  <si>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</si>
  <si>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</si>
  <si>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</si>
  <si>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</si>
  <si>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</si>
  <si>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</si>
  <si>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</si>
  <si>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</si>
  <si>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</si>
  <si>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</si>
  <si>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</si>
  <si>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</si>
  <si>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</si>
  <si>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</si>
  <si>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</si>
  <si>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</si>
  <si>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</si>
  <si>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</si>
  <si>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</si>
  <si>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</si>
  <si>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</si>
  <si>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</si>
  <si>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</si>
  <si>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</si>
  <si>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</si>
  <si>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</si>
  <si>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</si>
  <si>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</si>
  <si>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</si>
  <si>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</si>
  <si>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</si>
  <si>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</si>
  <si>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</si>
  <si>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</si>
  <si>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</si>
  <si>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</si>
  <si>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</si>
  <si>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</si>
  <si>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</si>
  <si>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</si>
  <si>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</si>
  <si>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</si>
  <si>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</si>
  <si>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</si>
  <si>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</si>
  <si>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</si>
  <si>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</si>
  <si>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</si>
  <si>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</si>
  <si>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</si>
  <si>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</si>
  <si>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</si>
  <si>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</si>
  <si>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</si>
  <si>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</si>
  <si>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</si>
  <si>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</si>
  <si>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</si>
  <si>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</si>
  <si>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</si>
  <si>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</si>
  <si>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</si>
  <si>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</si>
  <si>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</si>
  <si>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</si>
  <si>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</si>
  <si>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</si>
  <si>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</si>
  <si>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</si>
  <si>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</si>
  <si>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</si>
  <si>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</si>
  <si>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</si>
  <si>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</si>
  <si>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</si>
  <si>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</si>
  <si>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</si>
  <si>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</si>
  <si>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</si>
  <si>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</si>
  <si>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</si>
  <si>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</si>
  <si>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</si>
  <si>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</si>
  <si>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</si>
  <si>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</si>
  <si>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</si>
  <si>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</si>
  <si>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</si>
  <si>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</si>
  <si>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</si>
  <si>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</si>
  <si>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</si>
  <si>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</si>
  <si>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</si>
  <si>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</si>
  <si>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</si>
  <si>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</si>
  <si>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</si>
  <si>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</si>
  <si>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</si>
  <si>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</si>
  <si>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</si>
  <si>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</si>
  <si>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</si>
  <si>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</si>
  <si>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</si>
  <si>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</si>
  <si>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</si>
  <si>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</si>
  <si>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</si>
  <si>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</si>
  <si>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</si>
  <si>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</si>
  <si>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</si>
  <si>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</si>
  <si>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</si>
  <si>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</si>
  <si>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</si>
  <si>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</si>
  <si>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</si>
  <si>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</si>
  <si>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</si>
  <si>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</si>
  <si>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</si>
  <si>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</si>
  <si>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</si>
  <si>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</si>
  <si>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</si>
  <si>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</si>
  <si>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</si>
  <si>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</si>
  <si>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</si>
  <si>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</si>
  <si>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</si>
  <si>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</si>
  <si>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</si>
  <si>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</si>
  <si>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</si>
  <si>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</si>
  <si>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</si>
  <si>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</si>
  <si>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</si>
  <si>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</si>
  <si>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</si>
  <si>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</si>
  <si>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</si>
  <si>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</si>
  <si>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</si>
  <si>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</si>
  <si>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</si>
  <si>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</si>
  <si>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</si>
  <si>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</si>
  <si>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</si>
  <si>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</si>
  <si>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</si>
  <si>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</si>
  <si>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</si>
  <si>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</si>
  <si>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</si>
  <si>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</si>
  <si>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</si>
  <si>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</si>
  <si>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</si>
  <si>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</si>
  <si>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</si>
  <si>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</si>
  <si>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</si>
  <si>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</si>
  <si>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</si>
  <si>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</si>
  <si>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</si>
  <si>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</si>
  <si>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</si>
  <si>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</si>
  <si>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</si>
  <si>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</si>
  <si>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</si>
  <si>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</si>
  <si>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</si>
  <si>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</si>
  <si>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</si>
  <si>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</si>
  <si>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</si>
  <si>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</si>
  <si>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</si>
  <si>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</si>
  <si>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</si>
  <si>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</si>
  <si>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</si>
  <si>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</si>
  <si>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</si>
  <si>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</si>
  <si>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</si>
  <si>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</si>
  <si>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</si>
  <si>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</si>
  <si>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</si>
  <si>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</si>
  <si>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</si>
  <si>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</si>
  <si>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</si>
  <si>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</si>
  <si>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</si>
  <si>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</si>
  <si>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</si>
  <si>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</si>
  <si>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</si>
  <si>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</si>
  <si>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</si>
  <si>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</si>
  <si>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</si>
  <si>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</si>
  <si>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</si>
  <si>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</si>
  <si>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</si>
  <si>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</si>
  <si>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</si>
  <si>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</si>
  <si>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</si>
  <si>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</si>
  <si>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</si>
  <si>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</si>
  <si>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</si>
  <si>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</si>
  <si>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</si>
  <si>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</si>
  <si>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</si>
  <si>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</si>
  <si>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</si>
  <si>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</si>
  <si>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</si>
  <si>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</si>
  <si>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</si>
  <si>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</si>
  <si>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</si>
  <si>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</si>
  <si>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</si>
  <si>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</si>
  <si>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</si>
  <si>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</si>
  <si>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</si>
  <si>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</si>
  <si>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</si>
  <si>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</si>
  <si>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</si>
  <si>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</si>
  <si>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</si>
  <si>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</si>
  <si>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</si>
  <si>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</si>
  <si>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</si>
  <si>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</si>
  <si>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</si>
  <si>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</si>
  <si>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</si>
  <si>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</si>
  <si>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</si>
  <si>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</si>
  <si>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</si>
  <si>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</si>
  <si>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</si>
  <si>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</si>
  <si>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</si>
  <si>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</si>
  <si>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</si>
  <si>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</si>
  <si>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</si>
  <si>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</si>
  <si>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</si>
  <si>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</si>
  <si>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</si>
  <si>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</si>
  <si>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</si>
  <si>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</si>
  <si>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</si>
  <si>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</si>
  <si>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</si>
  <si>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</si>
  <si>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</si>
  <si>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</si>
  <si>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</si>
  <si>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</si>
  <si>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</si>
  <si>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</si>
  <si>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</si>
  <si>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</si>
  <si>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</si>
  <si>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</si>
  <si>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</si>
  <si>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</si>
  <si>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</si>
  <si>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</si>
  <si>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</si>
  <si>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</si>
  <si>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</si>
  <si>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</si>
  <si>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</si>
  <si>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</si>
  <si>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</si>
  <si>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</si>
  <si>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</si>
  <si>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</si>
  <si>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</si>
  <si>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</si>
  <si>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</si>
  <si>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</si>
  <si>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</si>
  <si>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</si>
  <si>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</si>
  <si>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</si>
  <si>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</si>
  <si>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</si>
  <si>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</si>
  <si>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</si>
  <si>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</si>
  <si>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</si>
  <si>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</si>
  <si>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</si>
  <si>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</si>
  <si>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</si>
  <si>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</si>
  <si>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</si>
  <si>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</si>
  <si>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</si>
  <si>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</si>
  <si>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</si>
  <si>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</si>
  <si>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</si>
  <si>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</si>
  <si>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</si>
  <si>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</si>
  <si>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</si>
  <si>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</si>
  <si>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</si>
  <si>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</si>
  <si>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</si>
  <si>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</si>
  <si>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</si>
  <si>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</si>
  <si>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</si>
  <si>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</si>
  <si>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</si>
  <si>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</si>
  <si>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</si>
  <si>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</si>
  <si>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</si>
  <si>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</si>
  <si>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</si>
  <si>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</si>
  <si>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</si>
  <si>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</si>
  <si>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</si>
  <si>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</si>
  <si>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</si>
  <si>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</si>
  <si>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</si>
  <si>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</si>
  <si>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</si>
  <si>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</si>
  <si>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</si>
  <si>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</si>
  <si>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</si>
  <si>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</si>
  <si>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</si>
  <si>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</si>
  <si>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</si>
  <si>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</si>
  <si>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</si>
  <si>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</si>
  <si>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</si>
  <si>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</si>
  <si>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</si>
  <si>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</si>
  <si>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</si>
  <si>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</si>
  <si>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</si>
  <si>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</si>
  <si>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</si>
  <si>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</si>
  <si>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</si>
  <si>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</si>
  <si>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</si>
  <si>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</si>
  <si>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</si>
  <si>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</si>
  <si>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</si>
  <si>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</si>
  <si>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</si>
  <si>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</si>
  <si>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</si>
  <si>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</si>
  <si>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</si>
  <si>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</si>
  <si>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</si>
  <si>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</si>
  <si>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</si>
  <si>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</si>
  <si>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</si>
  <si>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</si>
  <si>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</si>
  <si>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</si>
  <si>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</si>
  <si>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</si>
  <si>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</si>
  <si>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</si>
  <si>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</si>
  <si>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</si>
  <si>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</si>
  <si>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</si>
  <si>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</si>
  <si>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</si>
  <si>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</si>
  <si>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</si>
  <si>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</si>
  <si>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</si>
  <si>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</si>
  <si>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</si>
  <si>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</si>
  <si>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</si>
  <si>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</si>
  <si>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</si>
  <si>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</si>
  <si>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</si>
  <si>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</si>
  <si>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</si>
  <si>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</si>
  <si>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</si>
  <si>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</si>
  <si>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</si>
  <si>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</si>
  <si>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</si>
  <si>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</si>
  <si>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</si>
  <si>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</si>
  <si>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</si>
  <si>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</si>
  <si>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</si>
  <si>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</si>
  <si>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</si>
  <si>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</si>
  <si>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</si>
  <si>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</si>
  <si>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</si>
  <si>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</si>
  <si>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</si>
  <si>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</si>
  <si>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</si>
  <si>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</si>
  <si>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</si>
  <si>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</si>
  <si>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</si>
  <si>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</si>
  <si>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</si>
  <si>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</si>
  <si>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</si>
  <si>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</si>
  <si>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</si>
  <si>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</si>
  <si>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</si>
  <si>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</si>
  <si>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</si>
  <si>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</si>
  <si>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</si>
  <si>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</si>
  <si>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</si>
  <si>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</si>
  <si>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</si>
  <si>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</si>
  <si>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</si>
  <si>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</si>
  <si>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</si>
  <si>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</si>
  <si>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</si>
  <si>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</si>
  <si>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</si>
  <si>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</si>
  <si>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</si>
  <si>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</si>
  <si>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</si>
  <si>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</si>
  <si>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</si>
  <si>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</si>
  <si>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</si>
  <si>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</si>
  <si>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</si>
  <si>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</si>
  <si>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</si>
  <si>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</si>
  <si>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</si>
  <si>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</si>
  <si>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</si>
  <si>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</si>
  <si>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</si>
  <si>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</si>
  <si>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</si>
  <si>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</si>
  <si>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</si>
  <si>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</si>
  <si>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</si>
  <si>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</si>
  <si>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</si>
  <si>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</si>
  <si>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</si>
  <si>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</si>
  <si>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</si>
  <si>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</si>
  <si>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</si>
  <si>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</si>
  <si>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</si>
  <si>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</si>
  <si>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</si>
  <si>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</si>
  <si>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</si>
  <si>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</si>
  <si>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</si>
  <si>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</si>
  <si>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</si>
  <si>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</si>
  <si>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</si>
  <si>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</si>
  <si>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</si>
  <si>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</si>
  <si>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</si>
  <si>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</si>
  <si>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</si>
  <si>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</si>
  <si>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</si>
  <si>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</si>
  <si>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</si>
  <si>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</si>
  <si>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</si>
  <si>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</si>
  <si>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</si>
  <si>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</si>
  <si>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</si>
  <si>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</si>
  <si>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</si>
  <si>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</si>
  <si>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</si>
  <si>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</si>
  <si>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</si>
  <si>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</si>
  <si>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</si>
  <si>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</si>
  <si>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</si>
  <si>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</si>
  <si>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</si>
  <si>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</si>
  <si>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</si>
  <si>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</si>
  <si>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</si>
  <si>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</si>
  <si>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</si>
  <si>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</si>
  <si>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</si>
  <si>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</si>
  <si>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</si>
  <si>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</si>
  <si>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</si>
  <si>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</si>
  <si>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</si>
  <si>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</si>
  <si>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</si>
  <si>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</si>
  <si>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</si>
  <si>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</si>
  <si>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</si>
  <si>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</si>
  <si>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</si>
  <si>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</si>
  <si>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</si>
  <si>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</si>
  <si>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</si>
  <si>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</si>
  <si>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</si>
  <si>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</si>
  <si>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</si>
  <si>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</si>
  <si>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</si>
  <si>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</si>
  <si>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</si>
  <si>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</si>
  <si>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</si>
  <si>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</si>
  <si>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</si>
  <si>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</si>
  <si>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</si>
  <si>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</si>
  <si>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</si>
  <si>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</si>
  <si>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</si>
  <si>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</si>
  <si>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</si>
  <si>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</si>
  <si>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</si>
  <si>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</si>
  <si>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</si>
  <si>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</si>
  <si>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</si>
  <si>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</si>
  <si>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</si>
  <si>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</si>
  <si>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</si>
  <si>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</si>
  <si>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</si>
  <si>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</si>
  <si>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</si>
  <si>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</si>
  <si>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</si>
  <si>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</si>
  <si>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</si>
  <si>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</si>
  <si>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</si>
  <si>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</si>
  <si>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</si>
  <si>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</si>
  <si>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</si>
  <si>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</si>
  <si>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</si>
  <si>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</si>
  <si>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</si>
  <si>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</si>
  <si>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</si>
  <si>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</si>
  <si>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</si>
  <si>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</si>
  <si>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</si>
  <si>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</si>
  <si>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</si>
  <si>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</si>
  <si>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</si>
  <si>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</si>
  <si>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</si>
  <si>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</si>
  <si>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</si>
  <si>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</si>
  <si>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</si>
  <si>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</si>
  <si>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</si>
  <si>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</si>
  <si>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</si>
  <si>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</si>
  <si>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</si>
  <si>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</si>
  <si>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</si>
  <si>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</si>
  <si>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</si>
  <si>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</si>
  <si>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</si>
  <si>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</si>
  <si>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</si>
  <si>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</si>
  <si>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</si>
  <si>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</si>
  <si>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</si>
  <si>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</si>
  <si>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</si>
  <si>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</si>
  <si>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</si>
  <si>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</si>
  <si>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</si>
  <si>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</si>
  <si>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</si>
  <si>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</si>
  <si>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</si>
  <si>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</si>
  <si>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</si>
  <si>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</si>
  <si>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</si>
  <si>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</si>
  <si>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</si>
  <si>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</si>
  <si>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</si>
  <si>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</si>
  <si>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</si>
  <si>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</si>
  <si>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</si>
  <si>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</si>
  <si>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</si>
  <si>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</si>
  <si>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</si>
  <si>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</si>
  <si>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</si>
  <si>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</si>
  <si>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</si>
  <si>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</si>
  <si>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</si>
  <si>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</si>
  <si>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</si>
  <si>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</si>
  <si>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</si>
  <si>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</si>
  <si>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</si>
  <si>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</si>
  <si>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</si>
  <si>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</si>
  <si>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</si>
  <si>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</si>
  <si>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</si>
  <si>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</si>
  <si>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</si>
  <si>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</si>
  <si>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</si>
  <si>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</si>
  <si>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</si>
  <si>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</si>
  <si>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</si>
  <si>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</si>
  <si>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</si>
  <si>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</si>
  <si>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</si>
  <si>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</si>
  <si>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</si>
  <si>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</si>
  <si>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</si>
  <si>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</si>
  <si>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</si>
  <si>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</si>
  <si>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</si>
  <si>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</si>
  <si>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</si>
  <si>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</si>
  <si>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</si>
  <si>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</si>
  <si>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</si>
  <si>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</si>
  <si>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</si>
  <si>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</si>
  <si>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</si>
  <si>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</si>
  <si>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</si>
  <si>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</si>
  <si>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</si>
  <si>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</si>
  <si>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</si>
  <si>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</si>
  <si>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</si>
  <si>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</si>
  <si>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</si>
  <si>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</si>
  <si>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</si>
  <si>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</si>
  <si>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</si>
  <si>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</si>
  <si>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</si>
  <si>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</si>
  <si>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</si>
  <si>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</si>
  <si>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</si>
  <si>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</si>
  <si>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</si>
  <si>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</si>
  <si>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</si>
  <si>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</si>
  <si>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</si>
  <si>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</si>
  <si>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</si>
  <si>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</si>
  <si>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</si>
  <si>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</si>
  <si>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</si>
  <si>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</si>
  <si>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</si>
  <si>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</si>
  <si>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</si>
  <si>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</si>
  <si>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</si>
  <si>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</si>
  <si>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</si>
  <si>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</si>
  <si>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</si>
  <si>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</si>
  <si>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</si>
  <si>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</si>
  <si>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</si>
  <si>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</si>
  <si>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</si>
  <si>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</si>
  <si>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</si>
  <si>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</si>
  <si>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</si>
  <si>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</si>
  <si>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</si>
  <si>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</si>
  <si>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</si>
  <si>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</si>
  <si>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</si>
  <si>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</si>
  <si>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</si>
  <si>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</si>
  <si>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</si>
  <si>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</si>
  <si>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</si>
  <si>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</si>
  <si>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</si>
  <si>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</si>
  <si>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</si>
  <si>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</si>
  <si>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</si>
  <si>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</si>
  <si>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</si>
  <si>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</si>
  <si>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</si>
  <si>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</si>
  <si>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</si>
  <si>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</si>
  <si>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</si>
  <si>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</si>
  <si>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</si>
  <si>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</si>
  <si>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</si>
  <si>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</si>
  <si>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</si>
  <si>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</si>
  <si>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</si>
  <si>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</si>
  <si>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</si>
  <si>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</si>
  <si>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</si>
  <si>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</si>
  <si>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</si>
  <si>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</si>
  <si>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</si>
  <si>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</si>
  <si>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</si>
  <si>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</si>
  <si>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</si>
  <si>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</si>
  <si>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</si>
  <si>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</si>
  <si>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</si>
  <si>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</si>
  <si>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</si>
  <si>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</si>
  <si>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</si>
  <si>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</si>
  <si>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</si>
  <si>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</si>
  <si>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</si>
  <si>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</si>
  <si>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</si>
  <si>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</si>
  <si>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</si>
  <si>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</si>
  <si>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</si>
  <si>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</si>
  <si>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</si>
  <si>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</si>
  <si>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</si>
  <si>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</si>
  <si>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</si>
  <si>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</si>
  <si>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</si>
  <si>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</si>
  <si>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</si>
  <si>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</si>
  <si>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</si>
  <si>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</si>
  <si>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</si>
  <si>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</si>
  <si>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</si>
  <si>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</si>
  <si>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</si>
  <si>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</si>
  <si>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</si>
  <si>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</si>
  <si>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</si>
  <si>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</si>
  <si>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</si>
  <si>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</si>
  <si>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</si>
  <si>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</si>
  <si>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</si>
  <si>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</si>
  <si>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</si>
  <si>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</si>
  <si>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</si>
  <si>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</si>
  <si>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</si>
  <si>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</si>
  <si>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</si>
  <si>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</si>
  <si>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</si>
  <si>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</si>
  <si>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</si>
  <si>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</si>
  <si>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</si>
  <si>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</si>
  <si>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</si>
  <si>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</si>
  <si>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</si>
  <si>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</si>
  <si>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</si>
  <si>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</si>
  <si>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</si>
  <si>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</si>
  <si>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</si>
  <si>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</si>
  <si>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</si>
  <si>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</si>
  <si>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</si>
  <si>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</si>
  <si>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</si>
  <si>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</si>
  <si>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</si>
  <si>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</si>
  <si>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</si>
  <si>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</si>
  <si>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</si>
  <si>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</si>
  <si>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</si>
  <si>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</si>
  <si>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</si>
  <si>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</si>
  <si>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</si>
  <si>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</si>
  <si>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</si>
  <si>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</si>
  <si>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</si>
  <si>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</si>
  <si>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</si>
  <si>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</si>
  <si>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</si>
  <si>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</si>
  <si>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</si>
  <si>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</si>
  <si>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</si>
  <si>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</si>
  <si>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</si>
  <si>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</si>
  <si>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</si>
  <si>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</si>
  <si>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</si>
  <si>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</si>
  <si>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</si>
  <si>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</si>
  <si>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</si>
  <si>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</si>
  <si>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</si>
  <si>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</si>
  <si>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</si>
  <si>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</si>
  <si>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</si>
  <si>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</si>
  <si>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</si>
  <si>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</si>
  <si>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</si>
  <si>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</si>
  <si>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</si>
  <si>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</si>
  <si>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</si>
  <si>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</si>
  <si>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</si>
  <si>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</si>
  <si>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</si>
  <si>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</si>
  <si>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</si>
  <si>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</si>
  <si>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</si>
  <si>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</si>
  <si>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</si>
  <si>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</si>
  <si>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</si>
  <si>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</si>
  <si>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</si>
  <si>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</si>
  <si>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</si>
  <si>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</si>
  <si>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</si>
  <si>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</si>
  <si>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</si>
  <si>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</si>
  <si>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</si>
  <si>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</si>
  <si>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</si>
  <si>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</si>
  <si>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</si>
  <si>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</si>
  <si>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</si>
  <si>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</si>
  <si>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</si>
  <si>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</si>
  <si>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</si>
  <si>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</si>
  <si>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</si>
  <si>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</si>
  <si>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</si>
  <si>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</si>
  <si>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</si>
  <si>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</si>
  <si>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</si>
  <si>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</si>
  <si>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</si>
  <si>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</si>
  <si>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</si>
  <si>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</si>
  <si>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</si>
  <si>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</si>
  <si>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</si>
  <si>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</si>
  <si>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</si>
  <si>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</si>
  <si>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</si>
  <si>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</si>
  <si>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</si>
  <si>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</si>
  <si>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</si>
  <si>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</si>
  <si>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</si>
  <si>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</si>
  <si>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</si>
  <si>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</si>
  <si>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</si>
  <si>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</si>
  <si>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</si>
  <si>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</si>
  <si>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</si>
  <si>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</si>
  <si>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</si>
  <si>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</si>
  <si>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</si>
  <si>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</si>
  <si>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</si>
  <si>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</si>
  <si>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</si>
  <si>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</si>
  <si>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</si>
  <si>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</si>
  <si>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</si>
  <si>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</si>
  <si>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</si>
  <si>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</si>
  <si>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</si>
  <si>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</si>
  <si>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</si>
  <si>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</si>
  <si>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</si>
  <si>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</si>
  <si>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</si>
  <si>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</si>
  <si>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</si>
  <si>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</si>
  <si>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</si>
  <si>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</si>
  <si>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</si>
  <si>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</si>
  <si>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</si>
  <si>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</si>
  <si>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</si>
  <si>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</si>
  <si>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</si>
  <si>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</si>
  <si>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</si>
  <si>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</si>
  <si>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</si>
  <si>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</si>
  <si>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</si>
  <si>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</si>
  <si>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</si>
  <si>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</si>
  <si>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</si>
  <si>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</si>
  <si>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</si>
  <si>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</si>
  <si>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</si>
  <si>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</si>
  <si>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</si>
  <si>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</si>
  <si>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</si>
  <si>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</si>
  <si>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</si>
  <si>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</si>
  <si>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</si>
  <si>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</si>
  <si>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</si>
  <si>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</si>
  <si>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</si>
  <si>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</si>
  <si>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</si>
  <si>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</si>
  <si>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</si>
  <si>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</si>
  <si>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</si>
  <si>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</si>
  <si>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</si>
  <si>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</si>
  <si>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</si>
  <si>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</si>
  <si>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</si>
  <si>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</si>
  <si>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</si>
  <si>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</si>
  <si>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</si>
  <si>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</si>
  <si>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</si>
  <si>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</si>
  <si>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</si>
  <si>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</si>
  <si>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</si>
  <si>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</si>
  <si>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</si>
  <si>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</si>
  <si>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</si>
  <si>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</si>
  <si>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</si>
  <si>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</si>
  <si>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</si>
  <si>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</si>
  <si>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</si>
  <si>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</si>
  <si>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</si>
  <si>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</si>
  <si>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</si>
  <si>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</si>
  <si>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</si>
  <si>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</si>
  <si>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</si>
  <si>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</si>
  <si>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</si>
  <si>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</si>
  <si>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</si>
  <si>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</si>
  <si>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</si>
  <si>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</si>
  <si>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</si>
  <si>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</si>
  <si>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</si>
  <si>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</si>
  <si>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</si>
  <si>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</si>
  <si>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</si>
  <si>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</si>
  <si>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</si>
  <si>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</si>
  <si>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</si>
  <si>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</si>
  <si>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</si>
  <si>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</si>
  <si>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</si>
  <si>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</si>
  <si>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</si>
  <si>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</si>
  <si>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</si>
  <si>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</si>
  <si>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</si>
  <si>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</si>
  <si>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</si>
  <si>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</si>
  <si>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</si>
  <si>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</si>
  <si>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</si>
  <si>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</si>
  <si>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</si>
  <si>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</si>
  <si>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</si>
  <si>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</si>
  <si>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</si>
  <si>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</si>
  <si>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</si>
  <si>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</si>
  <si>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</si>
  <si>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</si>
  <si>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</si>
  <si>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</si>
  <si>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</si>
  <si>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</si>
  <si>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</si>
  <si>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</si>
  <si>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</si>
  <si>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</si>
  <si>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</si>
  <si>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</si>
  <si>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</si>
  <si>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</si>
  <si>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</si>
  <si>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</si>
  <si>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</si>
  <si>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</si>
  <si>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</si>
  <si>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</si>
  <si>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</si>
  <si>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</si>
  <si>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</si>
  <si>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</si>
  <si>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</si>
  <si>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</si>
  <si>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</si>
  <si>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</si>
  <si>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</si>
  <si>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</si>
  <si>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</si>
  <si>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</si>
  <si>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</si>
  <si>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</si>
  <si>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</si>
  <si>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</si>
  <si>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</si>
  <si>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</si>
  <si>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</si>
  <si>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</si>
  <si>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</si>
  <si>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</si>
  <si>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</si>
  <si>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</si>
  <si>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</si>
  <si>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</si>
  <si>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</si>
  <si>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</si>
  <si>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</si>
  <si>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</si>
  <si>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</si>
  <si>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</si>
  <si>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</si>
  <si>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</si>
  <si>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</si>
  <si>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</si>
  <si>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</si>
  <si>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</si>
  <si>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</si>
  <si>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</si>
  <si>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</si>
  <si>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</si>
  <si>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</si>
  <si>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</si>
  <si>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</si>
  <si>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</si>
  <si>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</si>
  <si>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</si>
  <si>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</si>
  <si>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</si>
  <si>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</si>
  <si>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</si>
  <si>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</si>
  <si>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</si>
  <si>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</si>
  <si>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</si>
  <si>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</si>
  <si>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</si>
  <si>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</si>
  <si>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</si>
  <si>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</si>
  <si>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</si>
  <si>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</si>
  <si>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</si>
  <si>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</si>
  <si>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</si>
  <si>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</si>
  <si>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</si>
  <si>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</si>
  <si>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</si>
  <si>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</si>
  <si>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</si>
  <si>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</si>
  <si>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</si>
  <si>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</si>
  <si>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</si>
  <si>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</si>
  <si>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</si>
  <si>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</si>
  <si>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</si>
  <si>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</si>
  <si>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</si>
  <si>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</si>
  <si>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</si>
  <si>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</si>
  <si>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</si>
  <si>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</si>
  <si>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</si>
  <si>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</si>
  <si>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</si>
  <si>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</si>
  <si>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</si>
  <si>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</si>
  <si>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</si>
  <si>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</si>
  <si>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</si>
  <si>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</si>
  <si>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</si>
  <si>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</si>
  <si>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</si>
  <si>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</si>
  <si>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</si>
  <si>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</si>
  <si>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</si>
  <si>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</si>
  <si>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</si>
  <si>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</si>
  <si>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</si>
  <si>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</si>
  <si>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</si>
  <si>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</si>
  <si>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</si>
  <si>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</si>
  <si>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</si>
  <si>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</si>
  <si>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</si>
  <si>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</si>
  <si>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</si>
  <si>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</si>
  <si>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</si>
  <si>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</si>
  <si>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</si>
  <si>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</si>
  <si>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</si>
  <si>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</si>
  <si>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</si>
  <si>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</si>
  <si>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</si>
  <si>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</si>
  <si>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</si>
  <si>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</si>
  <si>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</si>
  <si>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</si>
  <si>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</si>
  <si>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</si>
  <si>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</si>
  <si>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</si>
  <si>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</si>
  <si>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</si>
  <si>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</si>
  <si>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</si>
  <si>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</si>
  <si>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</si>
  <si>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</si>
  <si>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</si>
  <si>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</si>
  <si>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</si>
  <si>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</si>
  <si>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</si>
  <si>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</si>
  <si>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</si>
  <si>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</si>
  <si>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</si>
  <si>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</si>
  <si>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</si>
  <si>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</si>
  <si>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</si>
  <si>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</si>
  <si>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</si>
  <si>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</si>
  <si>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</si>
  <si>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</si>
  <si>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</si>
  <si>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</si>
  <si>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</si>
  <si>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</si>
  <si>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</si>
  <si>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</si>
  <si>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</si>
  <si>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</si>
  <si>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</si>
  <si>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</si>
  <si>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</si>
  <si>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</si>
  <si>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</si>
  <si>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</si>
  <si>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</si>
  <si>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</si>
  <si>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</si>
  <si>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</si>
  <si>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</si>
  <si>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</si>
  <si>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</si>
  <si>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</si>
  <si>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</si>
  <si>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</si>
  <si>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</si>
  <si>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</si>
  <si>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</si>
  <si>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</si>
  <si>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</si>
  <si>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</si>
  <si>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</si>
  <si>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</si>
  <si>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</si>
  <si>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</si>
  <si>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</si>
  <si>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</si>
  <si>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</si>
  <si>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</si>
  <si>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</si>
  <si>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</si>
  <si>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</si>
  <si>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</si>
  <si>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</si>
  <si>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</si>
  <si>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</si>
  <si>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</si>
  <si>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</si>
  <si>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</si>
  <si>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</si>
  <si>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</si>
  <si>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</si>
  <si>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</si>
  <si>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</si>
  <si>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</si>
  <si>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</si>
  <si>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</si>
  <si>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</si>
  <si>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</si>
  <si>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</si>
  <si>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</si>
  <si>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</si>
  <si>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</si>
  <si>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</si>
  <si>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</si>
  <si>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</si>
  <si>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</si>
  <si>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</si>
  <si>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</si>
  <si>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</si>
  <si>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</si>
  <si>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</si>
  <si>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</si>
  <si>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</si>
  <si>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</si>
  <si>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</si>
  <si>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</si>
  <si>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</si>
  <si>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</si>
  <si>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</si>
  <si>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</si>
  <si>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</si>
  <si>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</si>
  <si>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</si>
  <si>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</si>
  <si>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</si>
  <si>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</si>
  <si>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</si>
  <si>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</si>
  <si>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</si>
  <si>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</si>
  <si>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</si>
  <si>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</si>
  <si>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</si>
  <si>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</si>
  <si>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</si>
  <si>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</si>
  <si>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</si>
  <si>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</si>
  <si>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</si>
  <si>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</si>
  <si>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</si>
  <si>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</si>
  <si>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</si>
  <si>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</si>
  <si>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</si>
  <si>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</si>
  <si>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</si>
  <si>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</si>
  <si>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</si>
  <si>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</si>
  <si>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</si>
  <si>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</si>
  <si>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</si>
  <si>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</si>
  <si>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</si>
  <si>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</si>
  <si>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</si>
  <si>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</si>
  <si>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</si>
  <si>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</si>
  <si>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</si>
  <si>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</si>
  <si>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</si>
  <si>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</si>
  <si>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</si>
  <si>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</si>
  <si>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</si>
  <si>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</si>
  <si>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</si>
  <si>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</si>
  <si>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</si>
  <si>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</si>
  <si>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</si>
  <si>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</si>
  <si>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</si>
  <si>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</si>
  <si>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</si>
  <si>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</si>
  <si>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</si>
  <si>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</si>
  <si>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</si>
  <si>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</si>
  <si>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</si>
  <si>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</si>
  <si>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</si>
  <si>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</si>
  <si>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</si>
  <si>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</si>
  <si>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</si>
  <si>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</si>
  <si>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</si>
  <si>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</si>
  <si>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</si>
  <si>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</si>
  <si>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</si>
  <si>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</si>
  <si>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</si>
  <si>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</si>
  <si>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</si>
  <si>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</si>
  <si>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</si>
  <si>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</si>
  <si>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</si>
  <si>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</si>
  <si>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</si>
  <si>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</si>
  <si>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</si>
  <si>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</si>
  <si>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</si>
  <si>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</si>
  <si>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</si>
  <si>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</si>
  <si>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</si>
  <si>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</si>
  <si>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</si>
  <si>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</si>
  <si>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</si>
  <si>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</si>
  <si>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</si>
  <si>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</si>
  <si>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</si>
  <si>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</si>
  <si>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</si>
  <si>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</si>
  <si>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</si>
  <si>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</si>
  <si>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</si>
  <si>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</si>
  <si>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</si>
  <si>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</si>
  <si>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</si>
  <si>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</si>
  <si>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</si>
  <si>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</si>
  <si>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</si>
  <si>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</si>
  <si>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</si>
  <si>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</si>
  <si>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</si>
  <si>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</si>
  <si>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</si>
  <si>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</si>
  <si>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</si>
  <si>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</si>
  <si>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</si>
  <si>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</si>
  <si>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</si>
  <si>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</si>
  <si>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</si>
  <si>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</si>
  <si>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</si>
  <si>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</si>
  <si>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</si>
  <si>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</si>
  <si>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</si>
  <si>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</si>
  <si>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</si>
  <si>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</si>
  <si>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</si>
  <si>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</si>
  <si>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</si>
  <si>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</si>
  <si>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</si>
  <si>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</si>
  <si>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</si>
  <si>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</si>
  <si>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</si>
  <si>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</si>
  <si>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</si>
  <si>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</si>
  <si>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</si>
  <si>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</si>
  <si>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</si>
  <si>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</si>
  <si>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</si>
  <si>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</si>
  <si>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</si>
  <si>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</si>
  <si>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</si>
  <si>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</si>
  <si>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</si>
  <si>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</si>
  <si>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</si>
  <si>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</si>
  <si>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</si>
  <si>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</si>
  <si>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</si>
  <si>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</si>
  <si>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</si>
  <si>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</si>
  <si>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</si>
  <si>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</si>
  <si>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</si>
  <si>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</si>
  <si>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</si>
  <si>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</si>
  <si>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</si>
  <si>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</si>
  <si>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</si>
  <si>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</si>
  <si>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</si>
  <si>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</si>
  <si>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</si>
  <si>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</si>
  <si>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</si>
  <si>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</si>
  <si>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</si>
  <si>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</si>
  <si>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</si>
  <si>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</si>
  <si>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</si>
  <si>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</si>
  <si>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</si>
  <si>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</si>
  <si>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</si>
  <si>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</si>
  <si>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</si>
  <si>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</si>
  <si>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</si>
  <si>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</si>
  <si>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</si>
  <si>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</si>
  <si>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</si>
  <si>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</si>
  <si>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</si>
  <si>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</si>
  <si>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</si>
  <si>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</si>
  <si>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</si>
  <si>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</si>
  <si>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</si>
  <si>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</si>
  <si>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</si>
  <si>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</si>
  <si>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</si>
  <si>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</si>
  <si>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</si>
  <si>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</si>
  <si>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</si>
  <si>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</si>
  <si>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</si>
  <si>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</si>
  <si>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</si>
  <si>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</si>
  <si>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</si>
  <si>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</si>
  <si>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</si>
  <si>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</si>
  <si>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</si>
  <si>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</si>
  <si>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</si>
  <si>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</si>
  <si>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</si>
  <si>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</si>
  <si>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</si>
  <si>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</si>
  <si>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</si>
  <si>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</si>
  <si>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</si>
  <si>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</si>
  <si>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</si>
  <si>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</si>
  <si>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</si>
  <si>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</si>
  <si>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</si>
  <si>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</si>
  <si>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</si>
  <si>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</si>
  <si>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</si>
  <si>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</si>
  <si>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</si>
  <si>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</si>
  <si>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</si>
  <si>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</si>
  <si>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</si>
  <si>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</si>
  <si>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</si>
  <si>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</si>
  <si>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</si>
  <si>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</si>
  <si>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</si>
  <si>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</si>
  <si>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</si>
  <si>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</si>
  <si>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</si>
  <si>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</si>
  <si>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</si>
  <si>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</si>
  <si>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</si>
  <si>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</si>
  <si>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</si>
  <si>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</si>
  <si>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</si>
  <si>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</si>
  <si>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</si>
  <si>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</si>
  <si>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</si>
  <si>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</si>
  <si>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</si>
  <si>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</si>
  <si>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</si>
  <si>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</si>
  <si>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</si>
  <si>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</si>
  <si>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</si>
  <si>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</si>
  <si>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</si>
  <si>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</si>
  <si>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</si>
  <si>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</si>
  <si>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</si>
  <si>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</si>
  <si>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</si>
  <si>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</si>
  <si>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</si>
  <si>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</si>
  <si>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</si>
  <si>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</si>
  <si>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</si>
  <si>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</si>
  <si>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</si>
  <si>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</si>
  <si>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</si>
  <si>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</si>
  <si>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</si>
  <si>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</si>
  <si>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</si>
  <si>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</si>
  <si>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</si>
  <si>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</si>
  <si>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</si>
  <si>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</si>
  <si>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</si>
  <si>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</si>
  <si>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</si>
  <si>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</si>
  <si>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</si>
  <si>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</si>
  <si>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</si>
  <si>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</si>
  <si>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</si>
  <si>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</si>
  <si>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</si>
  <si>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</si>
  <si>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</si>
  <si>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</si>
  <si>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</si>
  <si>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</si>
  <si>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</si>
  <si>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</si>
  <si>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</si>
  <si>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</si>
  <si>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</si>
  <si>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</si>
  <si>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</si>
  <si>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</si>
  <si>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</si>
  <si>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</si>
  <si>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</si>
  <si>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</si>
  <si>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</si>
  <si>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</si>
  <si>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</si>
  <si>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</si>
  <si>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</si>
  <si>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</si>
  <si>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</si>
  <si>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</si>
  <si>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</si>
  <si>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</si>
  <si>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</si>
  <si>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</si>
  <si>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</si>
  <si>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</si>
  <si>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</si>
  <si>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</si>
  <si>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</si>
  <si>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</si>
  <si>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</si>
  <si>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</si>
  <si>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</si>
  <si>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</si>
  <si>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</si>
  <si>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</si>
  <si>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</si>
  <si>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</si>
  <si>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</si>
  <si>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</si>
  <si>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</si>
  <si>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</si>
  <si>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</si>
  <si>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</si>
  <si>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</si>
  <si>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</si>
  <si>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</si>
  <si>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</si>
  <si>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</si>
  <si>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</si>
  <si>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</si>
  <si>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</si>
  <si>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</si>
  <si>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</si>
  <si>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</si>
  <si>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</si>
  <si>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</si>
  <si>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</si>
  <si>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</si>
  <si>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</si>
  <si>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</si>
  <si>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</si>
  <si>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</si>
  <si>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</si>
  <si>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</si>
  <si>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</si>
  <si>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</si>
  <si>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</si>
  <si>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</si>
  <si>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</si>
  <si>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</si>
  <si>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</si>
  <si>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</si>
  <si>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</si>
  <si>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</si>
  <si>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</si>
  <si>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</si>
  <si>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</si>
  <si>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</si>
  <si>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</si>
  <si>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</si>
  <si>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</si>
  <si>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</si>
  <si>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</si>
  <si>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</si>
  <si>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</si>
  <si>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</si>
  <si>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</si>
  <si>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</si>
  <si>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</si>
  <si>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</si>
  <si>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</si>
  <si>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</si>
  <si>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</si>
  <si>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</si>
  <si>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</si>
  <si>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</si>
  <si>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</si>
  <si>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</si>
  <si>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</si>
  <si>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</si>
  <si>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</si>
  <si>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</si>
  <si>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</si>
  <si>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</si>
  <si>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</si>
  <si>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</si>
  <si>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</si>
  <si>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</si>
  <si>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</si>
  <si>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</si>
  <si>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</si>
  <si>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</si>
  <si>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</si>
  <si>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</si>
  <si>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</si>
  <si>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</si>
  <si>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</si>
  <si>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</si>
  <si>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</si>
  <si>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</si>
  <si>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</si>
  <si>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</si>
  <si>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</si>
  <si>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</si>
  <si>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</si>
  <si>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</si>
  <si>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</si>
  <si>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</si>
  <si>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</si>
  <si>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</si>
  <si>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</si>
  <si>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</si>
  <si>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</si>
  <si>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</si>
  <si>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</si>
  <si>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</si>
  <si>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</si>
  <si>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</si>
  <si>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</si>
  <si>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</si>
  <si>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</si>
  <si>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</si>
  <si>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</si>
  <si>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</si>
  <si>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</si>
  <si>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</si>
  <si>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</si>
  <si>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</si>
  <si>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</si>
  <si>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</si>
  <si>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</si>
  <si>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</si>
  <si>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</si>
  <si>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</si>
  <si>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</si>
  <si>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</si>
  <si>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</si>
  <si>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</si>
  <si>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</si>
  <si>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</si>
  <si>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</si>
  <si>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</si>
  <si>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</si>
  <si>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</si>
  <si>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</si>
  <si>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</si>
  <si>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</si>
  <si>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</si>
  <si>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</si>
  <si>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</si>
  <si>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</si>
  <si>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</si>
  <si>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</si>
  <si>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</si>
  <si>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</si>
  <si>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</si>
  <si>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</si>
  <si>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</si>
  <si>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</si>
  <si>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</si>
  <si>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</si>
  <si>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</si>
  <si>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</si>
  <si>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</si>
  <si>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</si>
  <si>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</si>
  <si>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</si>
  <si>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</si>
  <si>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</si>
  <si>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</si>
  <si>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</si>
  <si>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</si>
  <si>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</si>
  <si>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</si>
  <si>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</si>
  <si>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</si>
  <si>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</si>
  <si>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</si>
  <si>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</si>
  <si>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</si>
  <si>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</si>
  <si>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</si>
  <si>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</si>
  <si>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</si>
  <si>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</si>
  <si>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</si>
  <si>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</si>
  <si>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</si>
  <si>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</si>
  <si>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</si>
  <si>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</si>
  <si>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</si>
  <si>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</si>
  <si>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</si>
  <si>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</si>
  <si>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</si>
  <si>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</si>
  <si>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</si>
  <si>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</si>
  <si>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</si>
  <si>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</si>
  <si>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</si>
  <si>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</si>
  <si>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</si>
  <si>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</si>
  <si>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</si>
  <si>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</si>
  <si>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</si>
  <si>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</si>
  <si>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</si>
  <si>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</si>
  <si>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</si>
  <si>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</si>
  <si>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</si>
  <si>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</si>
  <si>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</si>
  <si>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</si>
  <si>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</si>
  <si>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</si>
  <si>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</si>
  <si>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</si>
  <si>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</si>
  <si>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</si>
  <si>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</si>
  <si>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</si>
  <si>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</si>
  <si>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</si>
  <si>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</si>
  <si>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</si>
  <si>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</si>
  <si>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</si>
  <si>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</si>
  <si>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</si>
  <si>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</si>
  <si>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</si>
  <si>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</si>
  <si>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</si>
  <si>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</si>
  <si>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</si>
  <si>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</si>
  <si>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</si>
  <si>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</si>
  <si>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</si>
  <si>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</si>
  <si>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</si>
  <si>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</si>
  <si>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</si>
  <si>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</si>
  <si>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</si>
  <si>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</si>
  <si>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</si>
  <si>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</si>
  <si>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</si>
  <si>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</si>
  <si>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</si>
  <si>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</si>
  <si>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</si>
  <si>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</si>
  <si>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</si>
  <si>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</si>
  <si>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</si>
  <si>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</si>
  <si>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</si>
  <si>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</si>
  <si>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</si>
  <si>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</si>
  <si>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</si>
  <si>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</si>
  <si>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</si>
  <si>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</si>
  <si>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</si>
  <si>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</si>
  <si>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</si>
  <si>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</si>
  <si>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</si>
  <si>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</si>
  <si>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</si>
  <si>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</si>
  <si>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</si>
  <si>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</si>
  <si>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</si>
  <si>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</si>
  <si>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</si>
  <si>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</si>
  <si>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</si>
  <si>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</si>
  <si>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</si>
  <si>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</si>
  <si>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</si>
  <si>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</si>
  <si>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</si>
  <si>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</si>
  <si>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</si>
  <si>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</si>
  <si>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</si>
  <si>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</si>
  <si>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</si>
  <si>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</si>
  <si>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</si>
  <si>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</si>
  <si>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</si>
  <si>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</si>
  <si>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</si>
  <si>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</si>
  <si>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</si>
  <si>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</si>
  <si>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</si>
  <si>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</si>
  <si>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</si>
  <si>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</si>
  <si>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</si>
  <si>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</si>
  <si>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</si>
  <si>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</si>
  <si>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</si>
  <si>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</si>
  <si>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</si>
  <si>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</si>
  <si>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</si>
  <si>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</si>
  <si>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</si>
  <si>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</si>
  <si>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</si>
  <si>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</si>
  <si>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</si>
  <si>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</si>
  <si>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</si>
  <si>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</si>
  <si>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</si>
  <si>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</si>
  <si>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</si>
  <si>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</si>
  <si>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</si>
  <si>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</si>
  <si>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</si>
  <si>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</si>
  <si>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</si>
  <si>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</si>
  <si>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</si>
  <si>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</si>
  <si>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</si>
  <si>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</si>
  <si>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</si>
  <si>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</si>
  <si>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</si>
  <si>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</si>
  <si>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</si>
  <si>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</si>
  <si>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</si>
  <si>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</si>
  <si>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</si>
  <si>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</si>
  <si>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</si>
  <si>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</si>
  <si>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</si>
  <si>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</si>
  <si>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</si>
  <si>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</si>
  <si>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</si>
  <si>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</si>
  <si>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</si>
  <si>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</si>
  <si>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</si>
  <si>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</si>
  <si>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</si>
  <si>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</si>
  <si>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</si>
  <si>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</si>
  <si>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</si>
  <si>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</si>
  <si>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</si>
  <si>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</si>
  <si>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</si>
  <si>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</si>
  <si>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</si>
  <si>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</si>
  <si>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</si>
  <si>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</si>
  <si>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</si>
  <si>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</si>
  <si>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</si>
  <si>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</si>
  <si>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</si>
  <si>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</si>
  <si>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</si>
  <si>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</si>
  <si>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</si>
  <si>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</si>
  <si>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</si>
  <si>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</si>
  <si>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</si>
  <si>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</si>
  <si>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</si>
  <si>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</si>
  <si>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</si>
  <si>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</si>
  <si>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</si>
  <si>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</si>
  <si>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</si>
  <si>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</si>
  <si>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</si>
  <si>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</si>
  <si>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</si>
  <si>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</si>
  <si>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</si>
  <si>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</si>
  <si>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</si>
  <si>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</si>
  <si>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</si>
  <si>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</si>
  <si>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</si>
  <si>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</si>
  <si>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</si>
  <si>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</si>
  <si>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</si>
  <si>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</si>
  <si>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</si>
  <si>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</si>
  <si>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</si>
  <si>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</si>
  <si>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</si>
  <si>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</si>
  <si>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</si>
  <si>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</si>
  <si>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</si>
  <si>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</si>
  <si>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</si>
  <si>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</si>
  <si>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</si>
  <si>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</si>
  <si>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</si>
  <si>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</si>
  <si>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</si>
  <si>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</si>
  <si>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</si>
  <si>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</si>
  <si>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</si>
  <si>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</si>
  <si>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</si>
  <si>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</si>
  <si>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</si>
  <si>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</si>
  <si>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</si>
  <si>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</si>
  <si>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</si>
  <si>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</si>
  <si>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</si>
  <si>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</si>
  <si>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</si>
  <si>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</si>
  <si>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</si>
  <si>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</si>
  <si>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</si>
  <si>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</si>
  <si>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</si>
  <si>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</si>
  <si>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</si>
  <si>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</si>
  <si>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</si>
  <si>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</si>
  <si>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</si>
  <si>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</si>
  <si>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</si>
  <si>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</si>
  <si>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</si>
  <si>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</si>
  <si>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</si>
  <si>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</si>
  <si>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</si>
  <si>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</si>
  <si>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</si>
  <si>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</si>
  <si>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</si>
  <si>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</si>
  <si>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</si>
  <si>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</si>
  <si>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</si>
  <si>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</si>
  <si>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</si>
  <si>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</si>
  <si>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</si>
  <si>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</si>
  <si>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</si>
  <si>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</si>
  <si>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</si>
  <si>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</si>
  <si>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</si>
  <si>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</si>
  <si>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</si>
  <si>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</si>
  <si>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</si>
  <si>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</si>
  <si>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</si>
  <si>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</si>
  <si>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</si>
  <si>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</si>
  <si>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</si>
  <si>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</si>
  <si>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</si>
  <si>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</si>
  <si>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</si>
  <si>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</si>
  <si>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</si>
  <si>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</si>
  <si>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</si>
  <si>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</si>
  <si>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</si>
  <si>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</si>
  <si>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</si>
  <si>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</si>
  <si>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</si>
  <si>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</si>
  <si>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</si>
  <si>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</si>
  <si>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</si>
  <si>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</si>
  <si>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</si>
  <si>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</si>
  <si>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</si>
  <si>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</si>
  <si>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</si>
  <si>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</si>
  <si>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</si>
  <si>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</si>
  <si>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</si>
  <si>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</si>
  <si>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</si>
  <si>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</si>
  <si>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</si>
  <si>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</si>
  <si>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</si>
  <si>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</si>
  <si>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</si>
  <si>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</si>
  <si>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</si>
  <si>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</si>
  <si>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</si>
  <si>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</si>
  <si>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</si>
  <si>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</si>
  <si>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</si>
  <si>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</si>
  <si>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</si>
  <si>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</si>
  <si>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</si>
  <si>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</si>
  <si>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</si>
  <si>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</si>
  <si>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</si>
  <si>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</si>
  <si>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</si>
  <si>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</si>
  <si>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</si>
  <si>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</si>
  <si>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</si>
  <si>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</si>
  <si>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</si>
  <si>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</si>
  <si>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</si>
  <si>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</si>
  <si>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</si>
  <si>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</si>
  <si>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</si>
  <si>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</si>
  <si>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</si>
  <si>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</si>
  <si>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</si>
  <si>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</si>
  <si>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</si>
  <si>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</si>
  <si>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</si>
  <si>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</si>
  <si>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</si>
  <si>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</si>
  <si>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</si>
  <si>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</si>
  <si>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</si>
  <si>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</si>
  <si>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</si>
  <si>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</si>
  <si>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</si>
  <si>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</si>
  <si>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</si>
  <si>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</si>
  <si>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</si>
  <si>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</si>
  <si>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</si>
  <si>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</si>
  <si>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</si>
  <si>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</si>
  <si>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</si>
  <si>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</si>
  <si>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</si>
  <si>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</si>
  <si>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</si>
  <si>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</si>
  <si>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</si>
  <si>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</si>
  <si>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</si>
  <si>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</si>
  <si>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</si>
  <si>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</si>
  <si>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</si>
  <si>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</si>
  <si>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</si>
  <si>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</si>
  <si>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</si>
  <si>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</si>
  <si>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</si>
  <si>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</si>
  <si>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</si>
  <si>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</si>
  <si>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</si>
  <si>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</si>
  <si>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</si>
  <si>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</si>
  <si>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</si>
  <si>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</si>
  <si>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</si>
  <si>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</si>
  <si>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</si>
  <si>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</si>
  <si>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</si>
  <si>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</si>
  <si>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</si>
  <si>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</si>
  <si>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</si>
  <si>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</si>
  <si>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</si>
  <si>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</si>
  <si>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</si>
  <si>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</si>
  <si>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</si>
  <si>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</si>
  <si>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</si>
  <si>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</si>
  <si>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</si>
  <si>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</si>
  <si>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</si>
  <si>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</si>
  <si>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</si>
  <si>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</si>
  <si>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</si>
  <si>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</si>
  <si>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</si>
  <si>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</si>
  <si>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</si>
  <si>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</si>
  <si>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</si>
  <si>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</si>
  <si>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</si>
  <si>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</si>
  <si>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</si>
  <si>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</si>
  <si>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</si>
  <si>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</si>
  <si>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</si>
  <si>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</si>
  <si>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</si>
  <si>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</si>
  <si>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</si>
  <si>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</si>
  <si>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</si>
  <si>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</si>
  <si>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</si>
  <si>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</si>
  <si>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</si>
  <si>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</si>
  <si>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</si>
  <si>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</si>
  <si>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</si>
  <si>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</si>
  <si>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</si>
  <si>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</si>
  <si>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</si>
  <si>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</si>
  <si>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</si>
  <si>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</si>
  <si>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</si>
  <si>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</si>
  <si>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</si>
  <si>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</si>
  <si>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</si>
  <si>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</si>
  <si>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</si>
  <si>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</si>
  <si>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</si>
  <si>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</si>
  <si>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</si>
  <si>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</si>
  <si>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</si>
  <si>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</si>
  <si>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</si>
  <si>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</si>
  <si>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</si>
  <si>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</si>
  <si>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</si>
  <si>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</si>
  <si>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</si>
  <si>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</si>
  <si>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</si>
  <si>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</si>
  <si>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</si>
  <si>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</si>
  <si>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</si>
  <si>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</si>
  <si>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</si>
  <si>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</si>
  <si>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</si>
  <si>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</si>
  <si>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</si>
  <si>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</si>
  <si>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</si>
  <si>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</si>
  <si>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</si>
  <si>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</si>
  <si>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</si>
  <si>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</si>
  <si>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</si>
  <si>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</si>
  <si>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</si>
  <si>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</si>
  <si>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</si>
  <si>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</si>
  <si>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</si>
  <si>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</si>
  <si>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</si>
  <si>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</si>
  <si>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</si>
  <si>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</si>
  <si>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</si>
  <si>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</si>
  <si>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</si>
  <si>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</si>
  <si>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</si>
  <si>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</si>
  <si>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</si>
  <si>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</si>
  <si>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</si>
  <si>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</si>
  <si>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</si>
  <si>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</si>
  <si>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</si>
  <si>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</si>
  <si>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</si>
  <si>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</si>
  <si>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</si>
  <si>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</si>
  <si>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</si>
  <si>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</si>
  <si>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</si>
  <si>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</si>
  <si>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</si>
  <si>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</si>
  <si>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</si>
  <si>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</si>
  <si>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</si>
  <si>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</si>
  <si>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</si>
  <si>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</si>
  <si>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</si>
  <si>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</si>
  <si>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</si>
  <si>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</si>
  <si>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</si>
  <si>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</si>
  <si>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</si>
  <si>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</si>
  <si>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</si>
  <si>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</si>
  <si>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</si>
  <si>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</si>
  <si>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</si>
  <si>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</si>
  <si>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</si>
  <si>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</si>
  <si>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</si>
  <si>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</si>
  <si>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</si>
  <si>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</si>
  <si>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</si>
  <si>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</si>
  <si>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</si>
  <si>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</si>
  <si>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</si>
  <si>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</si>
  <si>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</si>
  <si>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</si>
  <si>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</si>
  <si>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</si>
  <si>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</si>
  <si>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</si>
  <si>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</si>
  <si>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</si>
  <si>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</si>
  <si>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</si>
  <si>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</si>
  <si>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</si>
  <si>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</si>
  <si>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</si>
  <si>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</si>
  <si>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</si>
  <si>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</si>
  <si>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</si>
  <si>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</si>
  <si>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</si>
  <si>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</si>
  <si>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</si>
  <si>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</si>
  <si>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</si>
  <si>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</si>
  <si>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</si>
  <si>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</si>
  <si>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</si>
  <si>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</si>
  <si>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</si>
  <si>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</si>
  <si>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</si>
  <si>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</si>
  <si>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</si>
  <si>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</si>
  <si>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</si>
  <si>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</si>
  <si>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</si>
  <si>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</si>
  <si>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</si>
  <si>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</si>
  <si>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</si>
  <si>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</si>
  <si>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</si>
  <si>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</si>
  <si>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</si>
  <si>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</si>
  <si>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</si>
  <si>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</si>
  <si>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</si>
  <si>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</si>
  <si>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</si>
  <si>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</si>
  <si>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</si>
  <si>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</si>
  <si>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</si>
  <si>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</si>
  <si>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</si>
  <si>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</si>
  <si>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</si>
  <si>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</si>
  <si>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</si>
  <si>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</si>
  <si>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</si>
  <si>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</si>
  <si>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</si>
  <si>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</si>
  <si>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</si>
  <si>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</si>
  <si>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</si>
  <si>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</si>
  <si>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</si>
  <si>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</si>
  <si>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</si>
  <si>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</si>
  <si>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</si>
  <si>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</si>
  <si>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</si>
  <si>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</si>
  <si>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</si>
  <si>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</si>
  <si>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</si>
  <si>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</si>
  <si>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</si>
  <si>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</si>
  <si>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</si>
  <si>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</si>
  <si>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</si>
  <si>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</si>
  <si>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</si>
  <si>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</si>
  <si>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</si>
  <si>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</si>
  <si>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</si>
  <si>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</si>
  <si>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</si>
  <si>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</si>
  <si>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</si>
  <si>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</si>
  <si>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</si>
  <si>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</si>
  <si>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</si>
  <si>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</si>
  <si>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</si>
  <si>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</si>
  <si>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</si>
  <si>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</si>
  <si>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</si>
  <si>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</si>
  <si>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</si>
  <si>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</si>
  <si>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</si>
  <si>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</si>
  <si>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</si>
  <si>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</si>
  <si>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</si>
  <si>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</si>
  <si>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</si>
  <si>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</si>
  <si>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</si>
  <si>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</si>
  <si>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</si>
  <si>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</si>
  <si>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</si>
  <si>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</si>
  <si>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</si>
  <si>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</si>
  <si>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</si>
  <si>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</si>
  <si>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</si>
  <si>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</si>
  <si>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</si>
  <si>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</si>
  <si>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</si>
  <si>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</si>
  <si>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</si>
  <si>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</si>
  <si>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</si>
  <si>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</si>
  <si>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</si>
  <si>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</si>
  <si>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</si>
  <si>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</si>
  <si>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</si>
  <si>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</si>
  <si>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</si>
  <si>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</si>
  <si>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</si>
  <si>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</si>
  <si>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</si>
  <si>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</si>
  <si>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</si>
  <si>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</si>
  <si>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</si>
  <si>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</si>
  <si>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</si>
  <si>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</si>
  <si>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</si>
  <si>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</si>
  <si>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</si>
  <si>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</si>
  <si>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</si>
  <si>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</si>
  <si>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</si>
  <si>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</si>
  <si>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</si>
  <si>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</si>
  <si>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</si>
  <si>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</si>
  <si>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</si>
  <si>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</si>
  <si>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</si>
  <si>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</si>
  <si>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</si>
  <si>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</si>
  <si>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</si>
  <si>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</si>
  <si>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</si>
  <si>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</si>
  <si>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</si>
  <si>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</si>
  <si>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</si>
  <si>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</si>
  <si>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</si>
  <si>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</si>
  <si>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</si>
  <si>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</si>
  <si>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</si>
  <si>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</si>
  <si>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</si>
  <si>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</si>
  <si>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</si>
  <si>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</si>
  <si>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</si>
  <si>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</si>
  <si>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</si>
  <si>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</si>
  <si>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</si>
  <si>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</si>
  <si>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</si>
  <si>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</si>
  <si>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</si>
  <si>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</si>
  <si>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</si>
  <si>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</si>
  <si>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</si>
  <si>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</si>
  <si>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</si>
  <si>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</si>
  <si>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</si>
  <si>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</si>
  <si>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</si>
  <si>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</si>
  <si>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</si>
  <si>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</si>
  <si>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</si>
  <si>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</si>
  <si>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</si>
  <si>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</si>
  <si>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</si>
  <si>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</si>
  <si>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</si>
  <si>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</si>
  <si>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</si>
  <si>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</si>
  <si>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</si>
  <si>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</si>
  <si>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</si>
  <si>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</si>
  <si>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</si>
  <si>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</si>
  <si>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</si>
  <si>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</si>
  <si>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</si>
  <si>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</si>
  <si>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</si>
  <si>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</si>
  <si>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</si>
  <si>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</si>
  <si>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</si>
  <si>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</si>
  <si>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</si>
  <si>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</si>
  <si>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</si>
  <si>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</si>
  <si>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</si>
  <si>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</si>
  <si>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</si>
  <si>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</si>
  <si>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</si>
  <si>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</si>
  <si>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</si>
  <si>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</si>
  <si>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</si>
  <si>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</si>
  <si>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</si>
  <si>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</si>
  <si>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</si>
  <si>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</si>
  <si>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</si>
  <si>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</si>
  <si>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</si>
  <si>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</si>
  <si>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</si>
  <si>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</si>
  <si>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</si>
  <si>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</si>
  <si>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</si>
  <si>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</si>
  <si>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</si>
  <si>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</si>
  <si>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</si>
  <si>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</si>
  <si>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</si>
  <si>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</si>
  <si>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</si>
  <si>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</si>
  <si>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</si>
  <si>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</si>
  <si>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</si>
  <si>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</si>
  <si>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</si>
  <si>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</si>
  <si>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</si>
  <si>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</si>
  <si>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</si>
  <si>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</si>
  <si>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</si>
  <si>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</si>
  <si>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</si>
  <si>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</si>
  <si>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</si>
  <si>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</si>
  <si>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</si>
  <si>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</si>
  <si>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</si>
  <si>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</si>
  <si>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</si>
  <si>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</si>
  <si>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</si>
  <si>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</si>
  <si>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</si>
  <si>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</si>
  <si>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</si>
  <si>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</si>
  <si>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</si>
  <si>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</si>
  <si>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</si>
  <si>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</si>
  <si>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</si>
  <si>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</si>
  <si>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</si>
  <si>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</si>
  <si>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</si>
  <si>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</si>
  <si>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</si>
  <si>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</si>
  <si>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</si>
  <si>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</si>
  <si>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</si>
  <si>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</si>
  <si>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</si>
  <si>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</si>
  <si>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</si>
  <si>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</si>
  <si>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</si>
  <si>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</si>
  <si>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</si>
  <si>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</si>
  <si>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</si>
  <si>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</si>
  <si>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</si>
  <si>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</si>
  <si>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</si>
  <si>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</si>
  <si>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</si>
  <si>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</si>
  <si>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</si>
  <si>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</si>
  <si>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</si>
  <si>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</si>
  <si>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</si>
  <si>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</si>
  <si>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</si>
  <si>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</si>
  <si>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</si>
  <si>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</si>
  <si>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</si>
  <si>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</si>
  <si>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</si>
  <si>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</si>
  <si>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</si>
  <si>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</si>
  <si>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</si>
  <si>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</si>
  <si>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</si>
  <si>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</si>
  <si>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</si>
  <si>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</si>
  <si>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</si>
  <si>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</si>
  <si>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</si>
  <si>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</si>
  <si>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</si>
  <si>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</si>
  <si>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</si>
  <si>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</si>
  <si>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</si>
  <si>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</si>
  <si>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</si>
  <si>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</si>
  <si>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</si>
  <si>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</si>
  <si>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</si>
  <si>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</si>
  <si>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</si>
  <si>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</si>
  <si>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</si>
  <si>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</si>
  <si>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</si>
  <si>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</si>
  <si>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</si>
  <si>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</si>
  <si>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</si>
  <si>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</si>
  <si>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</si>
  <si>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</si>
  <si>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</si>
  <si>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</si>
  <si>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</si>
  <si>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</si>
  <si>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</si>
  <si>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</si>
  <si>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</si>
  <si>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</si>
  <si>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</si>
  <si>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</si>
  <si>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</si>
  <si>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</si>
  <si>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</si>
  <si>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</si>
  <si>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</si>
  <si>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</si>
  <si>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</si>
  <si>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</si>
  <si>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</si>
  <si>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</si>
  <si>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</si>
  <si>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</si>
  <si>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</si>
  <si>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</si>
  <si>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</si>
  <si>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</si>
  <si>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</si>
  <si>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</si>
  <si>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</si>
  <si>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</si>
  <si>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</si>
  <si>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</si>
  <si>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</si>
  <si>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</si>
  <si>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</si>
  <si>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</si>
  <si>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</si>
  <si>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</si>
  <si>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</si>
  <si>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</si>
  <si>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</si>
  <si>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</si>
  <si>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</si>
  <si>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</si>
  <si>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</si>
  <si>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</si>
  <si>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</si>
  <si>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</si>
  <si>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</si>
  <si>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</si>
  <si>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</si>
  <si>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</si>
  <si>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</si>
  <si>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</si>
  <si>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</si>
  <si>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</si>
  <si>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</si>
  <si>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</si>
  <si>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</si>
  <si>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</si>
  <si>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</si>
  <si>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</si>
  <si>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</si>
  <si>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</si>
  <si>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</si>
  <si>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</si>
  <si>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</si>
  <si>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</si>
  <si>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</si>
  <si>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</si>
  <si>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</si>
  <si>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</si>
  <si>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</si>
  <si>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</si>
  <si>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</si>
  <si>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</si>
  <si>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</si>
  <si>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</si>
  <si>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</si>
  <si>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</si>
  <si>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</si>
  <si>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</si>
  <si>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</si>
  <si>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</si>
  <si>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</si>
  <si>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</si>
  <si>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</si>
  <si>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</si>
  <si>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</si>
  <si>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</si>
  <si>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</si>
  <si>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</si>
  <si>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</si>
  <si>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</si>
  <si>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</si>
  <si>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</si>
  <si>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</si>
  <si>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</si>
  <si>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</si>
  <si>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</si>
  <si>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</si>
  <si>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</si>
  <si>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</si>
  <si>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</si>
  <si>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</si>
  <si>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</si>
  <si>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</si>
  <si>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</si>
  <si>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</si>
  <si>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</si>
  <si>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</si>
  <si>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</si>
  <si>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</si>
  <si>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</si>
  <si>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</si>
  <si>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</si>
  <si>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</si>
  <si>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</si>
  <si>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</si>
  <si>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</si>
  <si>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</si>
  <si>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</si>
  <si>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</si>
  <si>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</si>
  <si>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</si>
  <si>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</si>
  <si>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</si>
  <si>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</si>
  <si>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</si>
  <si>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</si>
  <si>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</si>
  <si>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</si>
  <si>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</si>
  <si>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</si>
  <si>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</si>
  <si>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</si>
  <si>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</si>
  <si>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</si>
  <si>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</si>
  <si>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</si>
  <si>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</si>
  <si>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</si>
  <si>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</si>
  <si>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</si>
  <si>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</si>
  <si>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</si>
  <si>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</si>
  <si>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</si>
  <si>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</si>
  <si>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</si>
  <si>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</si>
  <si>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</si>
  <si>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</si>
  <si>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</si>
  <si>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</si>
  <si>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</si>
  <si>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</si>
  <si>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</si>
  <si>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</si>
  <si>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</si>
  <si>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</si>
  <si>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</si>
  <si>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</si>
  <si>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</si>
  <si>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</si>
  <si>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</si>
  <si>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</si>
  <si>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</si>
  <si>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</si>
  <si>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</si>
  <si>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</si>
  <si>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</si>
  <si>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</si>
  <si>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</si>
  <si>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</si>
  <si>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</si>
  <si>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</si>
  <si>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</si>
  <si>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</si>
  <si>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</si>
  <si>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</si>
  <si>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</si>
  <si>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</si>
  <si>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</si>
  <si>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</si>
  <si>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</si>
  <si>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</si>
  <si>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</si>
  <si>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</si>
  <si>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</si>
  <si>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</si>
  <si>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</si>
  <si>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</si>
  <si>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</si>
  <si>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</si>
  <si>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</si>
  <si>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</si>
  <si>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</si>
  <si>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</si>
  <si>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</si>
  <si>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</si>
  <si>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</si>
  <si>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</si>
  <si>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</si>
  <si>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</si>
  <si>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</si>
  <si>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</si>
  <si>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</si>
  <si>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</si>
  <si>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</si>
  <si>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</si>
  <si>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</si>
  <si>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</si>
  <si>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</si>
  <si>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</si>
  <si>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</si>
  <si>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</si>
  <si>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</si>
  <si>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</si>
  <si>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</si>
  <si>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</si>
  <si>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</si>
  <si>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</si>
  <si>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</si>
  <si>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</si>
  <si>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</si>
  <si>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</si>
  <si>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</si>
  <si>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</si>
  <si>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</si>
  <si>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</si>
  <si>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</si>
  <si>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</si>
  <si>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</si>
  <si>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</si>
  <si>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</si>
  <si>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</si>
  <si>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</si>
  <si>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</si>
  <si>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</si>
  <si>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</si>
  <si>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</si>
  <si>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</si>
  <si>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</si>
  <si>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</si>
  <si>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</si>
  <si>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</si>
  <si>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</si>
  <si>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</si>
  <si>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</si>
  <si>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</si>
  <si>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</si>
  <si>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</si>
  <si>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</si>
  <si>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</si>
  <si>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</si>
  <si>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</si>
  <si>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</si>
  <si>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</si>
  <si>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</si>
  <si>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</si>
  <si>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</si>
  <si>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</si>
  <si>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</si>
  <si>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</si>
  <si>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</si>
  <si>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</si>
  <si>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</si>
  <si>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</si>
  <si>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</si>
  <si>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</si>
  <si>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</si>
  <si>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</si>
  <si>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</si>
  <si>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</si>
  <si>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</si>
  <si>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</si>
  <si>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</si>
  <si>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</si>
  <si>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</si>
  <si>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</si>
  <si>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</si>
  <si>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</si>
  <si>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</si>
  <si>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</si>
  <si>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</si>
  <si>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</si>
  <si>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</si>
  <si>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</si>
  <si>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</si>
  <si>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</si>
  <si>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</si>
  <si>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</si>
  <si>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</si>
  <si>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</si>
  <si>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</si>
  <si>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</si>
  <si>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</si>
  <si>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</si>
  <si>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</si>
  <si>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</si>
  <si>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</si>
  <si>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</si>
  <si>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</si>
  <si>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</si>
  <si>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</si>
  <si>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</si>
  <si>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</si>
  <si>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</si>
  <si>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</si>
  <si>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</si>
  <si>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</si>
  <si>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</si>
  <si>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</si>
  <si>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</si>
  <si>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</si>
  <si>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</si>
  <si>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</si>
  <si>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</si>
  <si>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</si>
  <si>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</si>
  <si>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</si>
  <si>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</si>
  <si>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</si>
  <si>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</si>
  <si>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</si>
  <si>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</si>
  <si>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</si>
  <si>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</si>
  <si>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</si>
  <si>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</si>
  <si>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</si>
  <si>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</si>
  <si>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</si>
  <si>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</si>
  <si>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</si>
  <si>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</si>
  <si>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</si>
  <si>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</si>
  <si>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</si>
  <si>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</si>
  <si>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</si>
  <si>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</si>
  <si>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</si>
  <si>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</si>
  <si>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</si>
  <si>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</si>
  <si>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</si>
  <si>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</si>
  <si>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</si>
  <si>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</si>
  <si>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</si>
  <si>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</si>
  <si>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</si>
  <si>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</si>
  <si>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</si>
  <si>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</si>
  <si>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</si>
  <si>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</si>
  <si>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</si>
  <si>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</si>
  <si>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</si>
  <si>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</si>
  <si>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</si>
  <si>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</si>
  <si>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</si>
  <si>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</si>
  <si>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</si>
  <si>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</si>
  <si>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</si>
  <si>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</si>
  <si>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</si>
  <si>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</si>
  <si>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</si>
  <si>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</si>
  <si>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</si>
  <si>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</si>
  <si>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</si>
  <si>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</si>
  <si>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</si>
  <si>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</si>
  <si>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</si>
  <si>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</si>
  <si>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</si>
  <si>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</si>
  <si>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</si>
  <si>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</si>
  <si>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</si>
  <si>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</si>
  <si>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</si>
  <si>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</si>
  <si>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</si>
  <si>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</si>
  <si>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</si>
  <si>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</si>
  <si>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</si>
  <si>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</si>
  <si>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</si>
  <si>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</si>
  <si>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</si>
  <si>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</si>
  <si>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</si>
  <si>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</si>
  <si>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</si>
  <si>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</si>
  <si>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</si>
  <si>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</si>
  <si>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</si>
  <si>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</si>
  <si>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</si>
  <si>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</si>
  <si>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</si>
  <si>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</si>
  <si>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</si>
  <si>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</si>
  <si>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</si>
  <si>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</si>
  <si>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</si>
  <si>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</si>
  <si>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</si>
  <si>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</si>
  <si>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</si>
  <si>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</si>
  <si>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</si>
  <si>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</si>
  <si>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</si>
  <si>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</si>
  <si>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</si>
  <si>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</si>
  <si>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</si>
  <si>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</si>
  <si>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</si>
  <si>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</si>
  <si>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</si>
  <si>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</si>
  <si>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</si>
  <si>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</si>
  <si>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</si>
  <si>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</si>
  <si>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</si>
  <si>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</si>
  <si>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</si>
  <si>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</si>
  <si>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</si>
  <si>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</si>
  <si>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</si>
  <si>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</si>
  <si>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</si>
  <si>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</si>
  <si>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</si>
  <si>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</si>
  <si>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</si>
  <si>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</si>
  <si>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</si>
  <si>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</si>
  <si>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</si>
  <si>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</si>
  <si>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</si>
  <si>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</si>
  <si>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</si>
  <si>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</si>
  <si>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</si>
  <si>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</si>
  <si>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</si>
  <si>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</si>
  <si>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</si>
  <si>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</si>
  <si>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</si>
  <si>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</si>
  <si>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</si>
  <si>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</si>
  <si>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</si>
  <si>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</si>
  <si>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</si>
  <si>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</si>
  <si>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</si>
  <si>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</si>
  <si>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</si>
  <si>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</si>
  <si>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</si>
  <si>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</si>
  <si>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</si>
  <si>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</si>
  <si>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</si>
  <si>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</si>
  <si>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</si>
  <si>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</si>
  <si>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</si>
  <si>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</si>
  <si>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</si>
  <si>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</si>
  <si>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</si>
  <si>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</si>
  <si>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</si>
  <si>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</si>
  <si>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</si>
  <si>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</si>
  <si>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</si>
  <si>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</si>
  <si>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</si>
  <si>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</si>
  <si>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</si>
  <si>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</si>
  <si>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</si>
  <si>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</si>
  <si>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</si>
  <si>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</si>
  <si>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</si>
  <si>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</si>
  <si>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</si>
  <si>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</si>
  <si>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</si>
  <si>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</si>
  <si>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</si>
  <si>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</si>
  <si>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</si>
  <si>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</si>
  <si>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</si>
  <si>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</si>
  <si>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</si>
  <si>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</si>
  <si>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</si>
  <si>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</si>
  <si>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</si>
  <si>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</si>
  <si>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</si>
  <si>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</si>
  <si>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</si>
  <si>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</si>
  <si>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</si>
  <si>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</si>
  <si>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</si>
  <si>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</si>
  <si>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</si>
  <si>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</si>
  <si>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</si>
  <si>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</si>
  <si>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</si>
  <si>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</si>
  <si>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</si>
  <si>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</si>
  <si>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</si>
  <si>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</si>
  <si>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</si>
  <si>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</si>
  <si>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</si>
  <si>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</si>
  <si>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</si>
  <si>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</si>
  <si>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</si>
  <si>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</si>
  <si>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</si>
  <si>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</si>
  <si>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</si>
  <si>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</si>
  <si>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</si>
  <si>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</si>
  <si>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</si>
  <si>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</si>
  <si>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</si>
  <si>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</si>
  <si>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</si>
  <si>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</si>
  <si>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</si>
  <si>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</si>
  <si>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</si>
  <si>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</si>
  <si>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</si>
  <si>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</si>
  <si>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</si>
  <si>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</si>
  <si>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</si>
  <si>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</si>
  <si>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</si>
  <si>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</si>
  <si>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</si>
  <si>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</si>
  <si>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</si>
  <si>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</si>
  <si>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</si>
  <si>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</si>
  <si>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</si>
  <si>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</si>
  <si>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</si>
  <si>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</si>
  <si>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</si>
  <si>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</si>
  <si>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</si>
  <si>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</si>
  <si>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</si>
  <si>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</si>
  <si>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</si>
  <si>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</si>
  <si>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</si>
  <si>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</si>
  <si>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</si>
  <si>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</si>
  <si>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</si>
  <si>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</si>
  <si>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</si>
  <si>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</si>
  <si>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</si>
  <si>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</si>
  <si>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</si>
  <si>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</si>
  <si>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</si>
  <si>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</si>
  <si>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</si>
  <si>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</si>
  <si>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</si>
  <si>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</si>
  <si>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</si>
  <si>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</si>
  <si>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</si>
  <si>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</si>
  <si>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</si>
  <si>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</si>
  <si>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</si>
  <si>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</si>
  <si>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</si>
  <si>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</si>
  <si>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</si>
  <si>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</si>
  <si>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</si>
  <si>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</si>
  <si>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</si>
  <si>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</si>
  <si>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</si>
  <si>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</si>
  <si>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</si>
  <si>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</si>
  <si>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</si>
  <si>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</si>
  <si>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</si>
  <si>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</si>
  <si>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</si>
  <si>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</si>
  <si>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</si>
  <si>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</si>
  <si>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</si>
  <si>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</si>
  <si>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</si>
  <si>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</si>
  <si>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</si>
  <si>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</si>
  <si>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</si>
  <si>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</si>
  <si>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</si>
  <si>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</si>
  <si>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</si>
  <si>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</si>
  <si>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</si>
  <si>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</si>
  <si>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</si>
  <si>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</si>
  <si>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</si>
  <si>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</si>
  <si>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</si>
  <si>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</si>
  <si>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</si>
  <si>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</si>
  <si>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</si>
  <si>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</si>
  <si>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</si>
  <si>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</si>
  <si>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</si>
  <si>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</si>
  <si>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</si>
  <si>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</si>
  <si>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</si>
  <si>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</si>
  <si>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</si>
  <si>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</si>
  <si>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</si>
  <si>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</si>
  <si>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</si>
  <si>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</si>
  <si>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</si>
  <si>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</si>
  <si>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</si>
  <si>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</si>
  <si>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</si>
  <si>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</si>
  <si>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</si>
  <si>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</si>
  <si>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</si>
  <si>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</si>
  <si>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</si>
  <si>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</si>
  <si>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</si>
  <si>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</si>
  <si>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</si>
  <si>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</si>
  <si>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</si>
  <si>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</si>
  <si>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</si>
  <si>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</si>
  <si>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</si>
  <si>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</si>
  <si>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</si>
  <si>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</si>
  <si>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</si>
  <si>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</si>
  <si>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</si>
  <si>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</si>
  <si>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</si>
  <si>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</si>
  <si>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</si>
  <si>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</si>
  <si>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</si>
  <si>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</si>
  <si>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</si>
  <si>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</si>
  <si>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</si>
  <si>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</si>
  <si>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</si>
  <si>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</si>
  <si>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</si>
  <si>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</si>
  <si>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</si>
  <si>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</si>
  <si>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</si>
  <si>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</si>
  <si>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</si>
  <si>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</si>
  <si>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</si>
  <si>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</si>
  <si>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</si>
  <si>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</si>
  <si>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</si>
  <si>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</si>
  <si>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</si>
  <si>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</si>
  <si>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</si>
  <si>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</si>
  <si>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</si>
  <si>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</si>
  <si>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</si>
  <si>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</si>
  <si>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</si>
  <si>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</si>
  <si>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</si>
  <si>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</si>
  <si>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</si>
  <si>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</si>
  <si>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</si>
  <si>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</si>
  <si>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</si>
  <si>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</si>
  <si>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</si>
  <si>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</si>
  <si>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</si>
  <si>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</si>
  <si>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</si>
  <si>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</si>
  <si>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</si>
  <si>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</si>
  <si>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</si>
  <si>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</si>
  <si>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</si>
  <si>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</si>
  <si>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</si>
  <si>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</si>
  <si>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</si>
  <si>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</si>
  <si>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</si>
  <si>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</si>
  <si>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</si>
  <si>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</si>
  <si>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</si>
  <si>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</si>
  <si>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</si>
  <si>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</si>
  <si>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</si>
  <si>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</si>
  <si>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</si>
  <si>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</si>
  <si>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</si>
  <si>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</si>
  <si>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</si>
  <si>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</si>
  <si>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</si>
  <si>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</si>
  <si>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</si>
  <si>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</si>
  <si>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</si>
  <si>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</si>
  <si>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</si>
  <si>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</si>
  <si>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</si>
  <si>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</si>
  <si>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</si>
  <si>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</si>
  <si>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</si>
  <si>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</si>
  <si>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</si>
  <si>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</si>
  <si>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</si>
  <si>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</si>
  <si>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</si>
  <si>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</si>
  <si>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</si>
  <si>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</si>
  <si>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</si>
  <si>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</si>
  <si>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</si>
  <si>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</si>
  <si>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</si>
  <si>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</si>
  <si>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</si>
  <si>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</si>
  <si>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</si>
  <si>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</si>
  <si>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</si>
  <si>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</si>
  <si>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</si>
  <si>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</si>
  <si>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</si>
  <si>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</si>
  <si>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</si>
  <si>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</si>
  <si>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</si>
  <si>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</si>
  <si>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</si>
  <si>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</si>
  <si>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</si>
  <si>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</si>
  <si>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</si>
  <si>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</si>
  <si>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</si>
  <si>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</si>
  <si>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</si>
  <si>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</si>
  <si>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</si>
  <si>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</si>
  <si>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</si>
  <si>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</si>
  <si>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</si>
  <si>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</si>
  <si>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</si>
  <si>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</si>
  <si>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</si>
  <si>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</si>
  <si>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</si>
  <si>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</si>
  <si>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</si>
  <si>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</si>
  <si>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</si>
  <si>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</si>
  <si>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</si>
  <si>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</si>
  <si>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</si>
  <si>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</si>
  <si>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</si>
  <si>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</si>
  <si>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</si>
  <si>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</si>
  <si>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</si>
  <si>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</si>
  <si>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</si>
  <si>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</si>
  <si>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</si>
  <si>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</si>
  <si>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</si>
  <si>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</si>
  <si>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</si>
  <si>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</si>
  <si>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</si>
  <si>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</si>
  <si>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</si>
  <si>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</si>
  <si>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</si>
  <si>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</si>
  <si>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</si>
  <si>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</si>
  <si>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</si>
  <si>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</si>
  <si>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</si>
  <si>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</si>
  <si>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</si>
  <si>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</si>
  <si>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</si>
  <si>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</si>
  <si>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</si>
  <si>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</si>
  <si>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</si>
  <si>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</si>
  <si>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</si>
  <si>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</si>
  <si>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</si>
  <si>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</si>
  <si>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</si>
  <si>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</si>
  <si>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</si>
  <si>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</si>
  <si>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</si>
  <si>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</si>
  <si>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</si>
  <si>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</si>
  <si>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</si>
  <si>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</si>
  <si>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</si>
  <si>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</si>
  <si>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</si>
  <si>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</si>
  <si>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</si>
  <si>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</si>
  <si>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</si>
  <si>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</si>
  <si>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</si>
  <si>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</si>
  <si>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</si>
  <si>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</si>
  <si>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</si>
  <si>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</si>
  <si>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</si>
  <si>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</si>
  <si>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</si>
  <si>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</si>
  <si>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</si>
  <si>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</si>
  <si>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</si>
  <si>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</si>
  <si>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</si>
  <si>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</si>
  <si>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</si>
  <si>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</si>
  <si>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</si>
  <si>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</si>
  <si>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</si>
  <si>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</si>
  <si>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</si>
  <si>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</si>
  <si>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</si>
  <si>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</si>
  <si>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</si>
  <si>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</si>
  <si>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</si>
  <si>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</si>
  <si>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</si>
  <si>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</si>
  <si>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</si>
  <si>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</si>
  <si>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</si>
  <si>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</si>
  <si>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</si>
  <si>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</si>
  <si>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</si>
  <si>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</si>
  <si>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</si>
  <si>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</si>
  <si>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</si>
  <si>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</si>
  <si>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</si>
  <si>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</si>
  <si>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</si>
  <si>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</si>
  <si>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</si>
  <si>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</si>
  <si>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</si>
  <si>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</si>
  <si>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</si>
  <si>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</si>
  <si>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</si>
  <si>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</si>
  <si>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</si>
  <si>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</si>
  <si>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</si>
  <si>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</si>
  <si>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</si>
  <si>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</si>
  <si>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</si>
  <si>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</si>
  <si>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</si>
  <si>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</si>
  <si>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</si>
  <si>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</si>
  <si>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</si>
  <si>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</si>
  <si>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</si>
  <si>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</si>
  <si>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</si>
  <si>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</si>
  <si>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</si>
  <si>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</si>
  <si>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</si>
  <si>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</si>
  <si>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</si>
  <si>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</si>
  <si>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</si>
  <si>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</si>
  <si>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</si>
  <si>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</si>
  <si>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</si>
  <si>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</si>
  <si>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</si>
  <si>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</si>
  <si>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</si>
  <si>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</si>
  <si>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</si>
  <si>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</si>
  <si>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</si>
  <si>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</si>
  <si>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</si>
  <si>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</si>
  <si>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</si>
  <si>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</si>
  <si>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</si>
  <si>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</si>
  <si>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</si>
  <si>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</si>
  <si>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</si>
  <si>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</si>
  <si>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</si>
  <si>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</si>
  <si>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</si>
  <si>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</si>
  <si>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</si>
  <si>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</si>
  <si>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</si>
  <si>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</si>
  <si>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</si>
  <si>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</si>
  <si>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</si>
  <si>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</si>
  <si>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</si>
  <si>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</si>
  <si>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</si>
  <si>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</si>
  <si>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</si>
  <si>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</si>
  <si>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</si>
  <si>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</si>
  <si>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</si>
  <si>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</si>
  <si>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</si>
  <si>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</si>
  <si>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</si>
  <si>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</si>
  <si>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</si>
  <si>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</si>
  <si>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</si>
  <si>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</si>
  <si>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</si>
  <si>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</si>
  <si>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</si>
  <si>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</si>
  <si>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</si>
  <si>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</si>
  <si>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</si>
  <si>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</si>
  <si>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</si>
  <si>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</si>
  <si>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</si>
  <si>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</si>
  <si>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</si>
  <si>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</si>
  <si>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</si>
  <si>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</si>
  <si>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</si>
  <si>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</si>
  <si>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</si>
  <si>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</si>
  <si>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</si>
  <si>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</si>
  <si>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</si>
  <si>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</si>
  <si>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</si>
  <si>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</si>
  <si>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</si>
  <si>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</si>
  <si>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</si>
  <si>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</si>
  <si>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</si>
  <si>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</si>
  <si>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</si>
  <si>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</si>
  <si>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</si>
  <si>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</si>
  <si>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</si>
  <si>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</si>
  <si>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</si>
  <si>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</si>
  <si>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</si>
  <si>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</si>
  <si>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</si>
  <si>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</si>
  <si>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</si>
  <si>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</si>
  <si>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</si>
  <si>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</si>
  <si>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</si>
  <si>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</si>
  <si>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</si>
  <si>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</si>
  <si>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</si>
  <si>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</si>
  <si>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</si>
  <si>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</si>
  <si>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</si>
  <si>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</si>
  <si>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</si>
  <si>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</si>
  <si>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</si>
  <si>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</si>
  <si>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</si>
  <si>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</si>
  <si>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</si>
  <si>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</si>
  <si>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</si>
  <si>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</si>
  <si>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</si>
  <si>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</si>
  <si>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</si>
  <si>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</si>
  <si>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</si>
  <si>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</si>
  <si>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</si>
  <si>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</si>
  <si>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</si>
  <si>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</si>
  <si>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</si>
  <si>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</si>
  <si>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</si>
  <si>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</si>
  <si>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</si>
  <si>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</si>
  <si>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</si>
  <si>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</si>
  <si>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</si>
  <si>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</si>
  <si>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</si>
  <si>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</si>
  <si>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</si>
  <si>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</si>
  <si>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</si>
  <si>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</si>
  <si>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</si>
  <si>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</si>
  <si>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</si>
  <si>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</si>
  <si>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</si>
  <si>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</si>
  <si>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</si>
  <si>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</si>
  <si>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</si>
  <si>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</si>
  <si>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</si>
  <si>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</si>
  <si>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</si>
  <si>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</si>
  <si>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</si>
  <si>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</si>
  <si>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</si>
  <si>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</si>
  <si>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</si>
  <si>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</si>
  <si>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</si>
  <si>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</si>
  <si>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</si>
  <si>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</si>
  <si>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</si>
  <si>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</si>
  <si>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</si>
  <si>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</si>
  <si>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</si>
  <si>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</si>
  <si>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</si>
  <si>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</si>
  <si>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</si>
  <si>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</si>
  <si>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</si>
  <si>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</si>
  <si>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</si>
  <si>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</si>
  <si>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</si>
  <si>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</si>
  <si>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</si>
  <si>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</si>
  <si>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</si>
  <si>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</si>
  <si>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</si>
  <si>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</si>
  <si>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</si>
  <si>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</si>
  <si>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</si>
  <si>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</si>
  <si>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</si>
  <si>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</si>
  <si>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</si>
  <si>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</si>
  <si>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</si>
  <si>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</si>
  <si>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</si>
  <si>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</si>
  <si>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</si>
  <si>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</si>
  <si>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</si>
  <si>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</si>
  <si>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</si>
  <si>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</si>
  <si>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</si>
  <si>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</si>
  <si>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</si>
  <si>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</si>
  <si>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</si>
  <si>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</si>
  <si>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</si>
  <si>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</si>
  <si>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</si>
  <si>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</si>
  <si>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</si>
  <si>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</si>
  <si>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</si>
  <si>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</si>
  <si>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</si>
  <si>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</si>
  <si>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</si>
  <si>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</si>
  <si>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</si>
  <si>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</si>
  <si>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</si>
  <si>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</si>
  <si>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</si>
  <si>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</si>
  <si>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</si>
  <si>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</si>
  <si>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</si>
  <si>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</si>
  <si>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</si>
  <si>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</si>
  <si>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</si>
  <si>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</si>
  <si>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</si>
  <si>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</si>
  <si>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</si>
  <si>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</si>
  <si>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</si>
  <si>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</si>
  <si>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</si>
  <si>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</si>
  <si>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</si>
  <si>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</si>
  <si>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</si>
  <si>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</si>
  <si>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</si>
  <si>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</si>
  <si>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</si>
  <si>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</si>
  <si>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</si>
  <si>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</si>
  <si>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</si>
  <si>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</si>
  <si>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</si>
  <si>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</si>
  <si>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</si>
  <si>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</si>
  <si>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</si>
  <si>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</si>
  <si>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</si>
  <si>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</si>
  <si>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</si>
  <si>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</si>
  <si>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</si>
  <si>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</si>
  <si>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</si>
  <si>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</si>
  <si>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</si>
  <si>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</si>
  <si>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</si>
  <si>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</si>
  <si>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</si>
  <si>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</si>
  <si>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</si>
  <si>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</si>
  <si>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</si>
  <si>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</si>
  <si>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</si>
  <si>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</si>
  <si>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</si>
  <si>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</si>
  <si>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</si>
  <si>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</si>
  <si>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</si>
  <si>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</si>
  <si>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</si>
  <si>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</si>
  <si>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</si>
  <si>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</si>
  <si>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</si>
  <si>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</si>
  <si>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</si>
  <si>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</si>
  <si>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</si>
  <si>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</si>
  <si>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</si>
  <si>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</si>
  <si>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</si>
  <si>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</si>
  <si>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</si>
  <si>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</si>
  <si>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</si>
  <si>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</si>
  <si>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</si>
  <si>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</si>
  <si>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</si>
  <si>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</si>
  <si>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</si>
  <si>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</si>
  <si>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</si>
  <si>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</si>
  <si>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</si>
  <si>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</si>
  <si>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</si>
  <si>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</si>
  <si>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</si>
  <si>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</si>
  <si>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</si>
  <si>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</si>
  <si>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</si>
  <si>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</si>
  <si>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</si>
  <si>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</si>
  <si>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</si>
  <si>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</si>
  <si>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</si>
  <si>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</si>
  <si>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</si>
  <si>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</si>
  <si>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</si>
  <si>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</si>
  <si>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</si>
  <si>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</si>
  <si>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</si>
  <si>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</si>
  <si>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</si>
  <si>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</si>
  <si>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</si>
  <si>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</si>
  <si>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</si>
  <si>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</si>
  <si>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</si>
  <si>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</si>
  <si>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</si>
  <si>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</si>
  <si>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</si>
  <si>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</si>
  <si>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</si>
  <si>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</si>
  <si>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</si>
  <si>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</si>
  <si>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</si>
  <si>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</si>
  <si>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</si>
  <si>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</si>
  <si>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</si>
  <si>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</si>
  <si>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</si>
  <si>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</si>
  <si>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</si>
  <si>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</si>
  <si>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</si>
  <si>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</si>
  <si>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</si>
  <si>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</si>
  <si>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</si>
  <si>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</si>
  <si>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</si>
  <si>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</si>
  <si>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</si>
  <si>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</si>
  <si>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</si>
  <si>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</si>
  <si>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</si>
  <si>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</si>
  <si>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</si>
  <si>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</si>
  <si>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</si>
  <si>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</si>
  <si>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</si>
  <si>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</si>
  <si>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</si>
  <si>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</si>
  <si>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</si>
  <si>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</si>
  <si>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</si>
  <si>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</si>
  <si>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</si>
  <si>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</si>
  <si>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</si>
  <si>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</si>
  <si>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</si>
  <si>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</si>
  <si>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</si>
  <si>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</si>
  <si>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</si>
  <si>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</si>
  <si>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</si>
  <si>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</si>
  <si>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</si>
  <si>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</si>
  <si>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</si>
  <si>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</si>
  <si>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</si>
  <si>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</si>
  <si>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</si>
  <si>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</si>
  <si>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</si>
  <si>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</si>
  <si>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</si>
  <si>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</si>
  <si>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</si>
  <si>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</si>
  <si>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</si>
  <si>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</si>
  <si>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</si>
  <si>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</si>
  <si>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</si>
  <si>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</si>
  <si>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</si>
  <si>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</si>
  <si>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</si>
  <si>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</si>
  <si>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</si>
  <si>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</si>
  <si>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</si>
  <si>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</si>
  <si>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</si>
  <si>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</si>
  <si>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</si>
  <si>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</si>
  <si>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</si>
  <si>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</si>
  <si>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</si>
  <si>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</si>
  <si>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</si>
  <si>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</si>
  <si>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</si>
  <si>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</si>
  <si>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</si>
  <si>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</si>
  <si>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</si>
  <si>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</si>
  <si>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</si>
  <si>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</si>
  <si>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</si>
  <si>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</si>
  <si>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</si>
  <si>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</si>
  <si>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</si>
  <si>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</si>
  <si>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</si>
  <si>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</si>
  <si>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</si>
  <si>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</si>
  <si>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</si>
  <si>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</si>
  <si>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</si>
  <si>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</si>
  <si>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</si>
  <si>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</si>
  <si>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</si>
  <si>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</si>
  <si>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</si>
  <si>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</si>
  <si>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</si>
  <si>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</si>
  <si>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</si>
  <si>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</si>
  <si>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</si>
  <si>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</si>
  <si>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</si>
  <si>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</si>
  <si>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</si>
  <si>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</si>
  <si>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</si>
  <si>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</si>
  <si>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</si>
  <si>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</si>
  <si>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</si>
  <si>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</si>
  <si>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</si>
  <si>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</si>
  <si>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</si>
  <si>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</si>
  <si>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</si>
  <si>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</si>
  <si>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</si>
  <si>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</si>
  <si>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</si>
  <si>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</si>
  <si>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</si>
  <si>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</si>
  <si>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</si>
  <si>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</si>
  <si>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</si>
  <si>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</si>
  <si>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</si>
  <si>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</si>
  <si>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</si>
  <si>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</si>
  <si>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</si>
  <si>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</si>
  <si>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</si>
  <si>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</si>
  <si>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</si>
  <si>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</si>
  <si>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</si>
  <si>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</si>
  <si>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</si>
  <si>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</si>
  <si>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</si>
  <si>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</si>
  <si>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</si>
  <si>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</si>
  <si>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</si>
  <si>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</si>
  <si>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</si>
  <si>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</si>
  <si>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</si>
  <si>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</si>
  <si>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</si>
  <si>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</si>
  <si>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</si>
  <si>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</si>
  <si>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</si>
  <si>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</si>
  <si>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</si>
  <si>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</si>
  <si>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</si>
  <si>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</si>
  <si>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</si>
  <si>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</si>
  <si>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</si>
  <si>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</si>
  <si>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</si>
  <si>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</si>
  <si>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</si>
  <si>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</si>
  <si>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</si>
  <si>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</si>
  <si>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</si>
  <si>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</si>
  <si>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</si>
  <si>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</si>
  <si>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</si>
  <si>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</si>
  <si>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</si>
  <si>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</si>
  <si>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</si>
  <si>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</si>
  <si>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</si>
  <si>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</si>
  <si>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</si>
  <si>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</si>
  <si>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</si>
  <si>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</si>
  <si>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</si>
  <si>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</si>
  <si>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</si>
  <si>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</si>
  <si>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</si>
  <si>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</si>
  <si>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</si>
  <si>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</si>
  <si>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</si>
  <si>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</si>
  <si>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</si>
  <si>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</si>
  <si>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</si>
  <si>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</si>
  <si>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</si>
  <si>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</si>
  <si>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</si>
  <si>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</si>
  <si>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</si>
  <si>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</si>
  <si>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</si>
  <si>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</si>
  <si>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</si>
  <si>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</si>
  <si>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</si>
  <si>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</si>
  <si>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</si>
  <si>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</si>
  <si>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</si>
  <si>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</si>
  <si>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</si>
  <si>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</si>
  <si>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</si>
  <si>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</si>
  <si>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</si>
  <si>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</si>
  <si>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</si>
  <si>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</si>
  <si>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</si>
  <si>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</si>
  <si>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</si>
  <si>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</si>
  <si>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</si>
  <si>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</si>
  <si>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</si>
  <si>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</si>
  <si>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</si>
  <si>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</si>
  <si>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</si>
  <si>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</si>
  <si>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</si>
  <si>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</si>
  <si>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</si>
  <si>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</si>
  <si>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</si>
  <si>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</si>
  <si>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</si>
  <si>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</si>
  <si>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</si>
  <si>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</si>
  <si>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</si>
  <si>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</si>
  <si>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</si>
  <si>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</si>
  <si>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</si>
  <si>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</si>
  <si>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</si>
  <si>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</si>
  <si>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</si>
  <si>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</si>
  <si>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</si>
  <si>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</si>
  <si>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</si>
  <si>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</si>
  <si>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</si>
  <si>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</si>
  <si>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</si>
  <si>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</si>
  <si>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</si>
  <si>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</si>
  <si>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</si>
  <si>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</si>
  <si>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</si>
  <si>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</si>
  <si>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</si>
  <si>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</si>
  <si>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</si>
  <si>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</si>
  <si>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</si>
  <si>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</si>
  <si>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</si>
  <si>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</si>
  <si>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</si>
  <si>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</si>
  <si>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</si>
  <si>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</si>
  <si>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</si>
  <si>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</si>
  <si>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</si>
  <si>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</si>
  <si>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</si>
  <si>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</si>
  <si>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</si>
  <si>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</si>
  <si>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</si>
  <si>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</si>
  <si>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</si>
  <si>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</si>
  <si>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</si>
  <si>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</si>
  <si>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</si>
  <si>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</si>
  <si>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</si>
  <si>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</si>
  <si>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</si>
  <si>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</si>
  <si>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</si>
  <si>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</si>
  <si>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</si>
  <si>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</si>
  <si>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</si>
  <si>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</si>
  <si>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</si>
  <si>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</si>
  <si>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</si>
  <si>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</si>
  <si>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</si>
  <si>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</si>
  <si>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</si>
  <si>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</si>
  <si>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</si>
  <si>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</si>
  <si>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</si>
  <si>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</si>
  <si>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</si>
  <si>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</si>
  <si>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</si>
  <si>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</si>
  <si>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</si>
  <si>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</si>
  <si>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</si>
  <si>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</si>
  <si>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</si>
  <si>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</si>
  <si>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</si>
  <si>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</si>
  <si>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</si>
  <si>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</si>
  <si>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</si>
  <si>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</si>
  <si>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</si>
  <si>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</si>
  <si>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</si>
  <si>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</si>
  <si>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</si>
  <si>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</si>
  <si>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</si>
  <si>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</si>
  <si>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</si>
  <si>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</si>
  <si>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</si>
  <si>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</si>
  <si>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</si>
  <si>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</si>
  <si>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</si>
  <si>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</si>
  <si>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</si>
  <si>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</si>
  <si>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</si>
  <si>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</si>
  <si>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</si>
  <si>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</si>
  <si>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</si>
  <si>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</si>
  <si>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</si>
  <si>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</si>
  <si>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</si>
  <si>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</si>
  <si>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</si>
  <si>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</si>
  <si>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</si>
  <si>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</si>
  <si>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</si>
  <si>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</si>
  <si>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</si>
  <si>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</si>
  <si>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</si>
  <si>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</si>
  <si>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</si>
  <si>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</si>
  <si>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</si>
  <si>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</si>
  <si>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</si>
  <si>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</si>
  <si>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</si>
  <si>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</si>
  <si>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</si>
  <si>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</si>
  <si>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</si>
  <si>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</si>
  <si>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</si>
  <si>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</si>
  <si>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</si>
  <si>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</si>
  <si>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</si>
  <si>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</si>
  <si>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</si>
  <si>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</si>
  <si>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</si>
  <si>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</si>
  <si>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</si>
  <si>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</si>
  <si>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</si>
  <si>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</si>
  <si>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</si>
  <si>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</si>
  <si>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</si>
  <si>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</si>
  <si>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</si>
  <si>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</si>
  <si>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</si>
  <si>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</si>
  <si>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</si>
  <si>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</si>
  <si>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</si>
  <si>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</si>
  <si>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</si>
  <si>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</si>
  <si>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</si>
  <si>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</si>
  <si>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</si>
  <si>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</si>
  <si>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</si>
  <si>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</si>
  <si>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</si>
  <si>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</si>
  <si>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</si>
  <si>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</si>
  <si>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</si>
  <si>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</si>
  <si>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</si>
  <si>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</si>
  <si>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</si>
  <si>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</si>
  <si>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</si>
  <si>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</si>
  <si>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</si>
  <si>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</si>
  <si>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</si>
  <si>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</si>
  <si>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</si>
  <si>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</si>
  <si>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</si>
  <si>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</si>
  <si>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</si>
  <si>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</si>
  <si>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</si>
  <si>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</si>
  <si>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</si>
  <si>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</si>
  <si>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</si>
  <si>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</si>
  <si>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</si>
  <si>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</si>
  <si>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</si>
  <si>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</si>
  <si>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</si>
  <si>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</si>
  <si>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</si>
  <si>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</si>
  <si>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</si>
  <si>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</si>
  <si>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</si>
  <si>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</si>
  <si>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</si>
  <si>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</si>
  <si>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</si>
  <si>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</si>
  <si>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</si>
  <si>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</si>
  <si>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</si>
  <si>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</si>
  <si>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</si>
  <si>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</si>
  <si>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</si>
  <si>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</si>
  <si>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</si>
  <si>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</si>
  <si>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</si>
  <si>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</si>
  <si>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</si>
  <si>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</si>
  <si>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</si>
  <si>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</si>
  <si>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</si>
  <si>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</si>
  <si>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</si>
  <si>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</si>
  <si>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</si>
  <si>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</si>
  <si>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</si>
  <si>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</si>
  <si>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</si>
  <si>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</si>
  <si>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</si>
  <si>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</si>
  <si>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</si>
  <si>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</si>
  <si>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</si>
  <si>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</si>
  <si>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</si>
  <si>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</si>
  <si>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</si>
  <si>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</si>
  <si>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</si>
  <si>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</si>
  <si>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</si>
  <si>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</si>
  <si>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</si>
  <si>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</si>
  <si>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</si>
  <si>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</si>
  <si>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</si>
  <si>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</si>
  <si>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</si>
  <si>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</si>
  <si>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</si>
  <si>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</si>
  <si>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</si>
  <si>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</si>
  <si>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</si>
  <si>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</si>
  <si>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</si>
  <si>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</si>
  <si>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</si>
  <si>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</si>
  <si>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</si>
  <si>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</si>
  <si>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</si>
  <si>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</si>
  <si>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</si>
  <si>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</si>
  <si>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</si>
  <si>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</si>
  <si>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</si>
  <si>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</si>
  <si>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</si>
  <si>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</si>
  <si>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</si>
  <si>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</si>
  <si>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</si>
  <si>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</si>
  <si>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</si>
  <si>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</si>
  <si>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</si>
  <si>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</si>
  <si>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</si>
  <si>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</si>
  <si>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</si>
  <si>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</si>
  <si>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</si>
  <si>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</si>
  <si>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</si>
  <si>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</si>
  <si>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</si>
  <si>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</si>
  <si>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</si>
  <si>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</si>
  <si>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</si>
  <si>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</si>
  <si>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</si>
  <si>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</si>
  <si>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</si>
  <si>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</si>
  <si>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</si>
  <si>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</si>
  <si>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</si>
  <si>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</si>
  <si>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</si>
  <si>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</si>
  <si>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</si>
  <si>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</si>
  <si>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</si>
  <si>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</si>
  <si>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</si>
  <si>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</si>
  <si>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</si>
  <si>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</si>
  <si>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</si>
  <si>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</si>
  <si>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</si>
  <si>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</si>
  <si>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</si>
  <si>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</si>
  <si>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</si>
  <si>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</si>
  <si>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</si>
  <si>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</si>
  <si>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</si>
  <si>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</si>
  <si>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</si>
  <si>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</si>
  <si>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</si>
  <si>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</si>
  <si>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</si>
  <si>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</si>
  <si>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</si>
  <si>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</si>
  <si>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</si>
  <si>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</si>
  <si>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</si>
  <si>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</si>
  <si>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</si>
  <si>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</si>
  <si>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</si>
  <si>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</si>
  <si>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</si>
  <si>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</si>
  <si>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</si>
  <si>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</si>
  <si>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</si>
  <si>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</si>
  <si>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</si>
  <si>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</si>
  <si>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</si>
  <si>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</si>
  <si>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</si>
  <si>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</si>
  <si>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</si>
  <si>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</si>
  <si>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</si>
  <si>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</si>
  <si>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</si>
  <si>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</si>
  <si>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</si>
  <si>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</si>
  <si>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</si>
  <si>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</si>
  <si>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</si>
  <si>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</si>
  <si>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</si>
  <si>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</si>
  <si>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</si>
  <si>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</si>
  <si>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</si>
  <si>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</si>
  <si>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</si>
  <si>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</si>
  <si>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</si>
  <si>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</si>
  <si>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</si>
  <si>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</si>
  <si>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</si>
  <si>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</si>
  <si>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</si>
  <si>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</si>
  <si>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</si>
  <si>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</si>
  <si>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</si>
  <si>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</si>
  <si>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</si>
  <si>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</si>
  <si>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</si>
  <si>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</si>
  <si>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</si>
  <si>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</si>
  <si>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</si>
  <si>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</si>
  <si>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</si>
  <si>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</si>
  <si>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</si>
  <si>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</si>
  <si>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</si>
  <si>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</si>
  <si>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</si>
  <si>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</si>
  <si>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</si>
  <si>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</si>
  <si>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</si>
  <si>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</si>
  <si>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</si>
  <si>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</si>
  <si>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</si>
  <si>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</si>
  <si>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</si>
  <si>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</si>
  <si>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</si>
  <si>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</si>
  <si>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</si>
  <si>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</si>
  <si>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</si>
  <si>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</si>
  <si>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</si>
  <si>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</si>
  <si>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</si>
  <si>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</si>
  <si>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</si>
  <si>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</si>
  <si>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</si>
  <si>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</si>
  <si>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</si>
  <si>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</si>
  <si>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</si>
  <si>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</si>
  <si>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</si>
  <si>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</si>
  <si>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</si>
  <si>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</si>
  <si>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</si>
  <si>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</si>
  <si>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</si>
  <si>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</si>
  <si>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</si>
  <si>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</si>
  <si>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</si>
  <si>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</si>
  <si>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</si>
  <si>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</si>
  <si>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</si>
  <si>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</si>
  <si>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</si>
  <si>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</si>
  <si>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</si>
  <si>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</si>
  <si>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</si>
  <si>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</si>
  <si>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</si>
  <si>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</si>
  <si>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</si>
  <si>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</si>
  <si>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</si>
  <si>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</si>
  <si>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</si>
  <si>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</si>
  <si>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</si>
  <si>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</si>
  <si>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</si>
  <si>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</si>
  <si>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</si>
  <si>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</si>
  <si>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</si>
  <si>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</si>
  <si>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</si>
  <si>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</si>
  <si>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</si>
  <si>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</si>
  <si>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</si>
  <si>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</si>
  <si>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</si>
  <si>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</si>
  <si>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</si>
  <si>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</si>
  <si>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</si>
  <si>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</si>
  <si>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</si>
  <si>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</si>
  <si>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</si>
  <si>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</si>
  <si>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</si>
  <si>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</si>
  <si>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</si>
  <si>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</si>
  <si>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</si>
  <si>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</si>
  <si>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</si>
  <si>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</si>
  <si>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</si>
  <si>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</si>
  <si>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</si>
  <si>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</si>
  <si>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</si>
  <si>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</si>
  <si>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</si>
  <si>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</si>
  <si>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</si>
  <si>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</si>
  <si>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</si>
  <si>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</si>
  <si>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</si>
  <si>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</si>
  <si>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</si>
  <si>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</si>
  <si>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</si>
  <si>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</si>
  <si>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</si>
  <si>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</si>
  <si>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</si>
  <si>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</si>
  <si>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</si>
  <si>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</si>
  <si>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</si>
  <si>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</si>
  <si>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</si>
  <si>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</si>
  <si>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</si>
  <si>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</si>
  <si>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</si>
  <si>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</si>
  <si>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</si>
  <si>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</si>
  <si>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</si>
  <si>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</si>
  <si>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</si>
  <si>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</si>
  <si>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</si>
  <si>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</si>
  <si>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</si>
  <si>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</si>
  <si>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</si>
  <si>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</si>
  <si>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</si>
  <si>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</si>
  <si>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</si>
  <si>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</si>
  <si>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</si>
  <si>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</si>
  <si>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</si>
  <si>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</si>
  <si>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</si>
  <si>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</si>
  <si>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</si>
  <si>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</si>
  <si>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</si>
  <si>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</si>
  <si>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</si>
  <si>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</si>
  <si>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</si>
  <si>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</si>
  <si>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</si>
  <si>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</si>
  <si>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</si>
  <si>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</si>
  <si>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</si>
  <si>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</si>
  <si>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</si>
  <si>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</si>
  <si>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</si>
  <si>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</si>
  <si>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</si>
  <si>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</si>
  <si>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</si>
  <si>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</si>
  <si>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</si>
  <si>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</si>
  <si>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</si>
  <si>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</si>
  <si>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</si>
  <si>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</si>
  <si>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</si>
  <si>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</si>
  <si>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</si>
  <si>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</si>
  <si>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</si>
  <si>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</si>
  <si>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</si>
  <si>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</si>
  <si>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</si>
  <si>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</si>
  <si>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</si>
  <si>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</si>
  <si>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</si>
  <si>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</si>
  <si>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</si>
  <si>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</si>
  <si>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</si>
  <si>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</si>
  <si>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</si>
  <si>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</si>
  <si>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</si>
  <si>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</si>
  <si>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</si>
  <si>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</si>
  <si>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</si>
  <si>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</si>
  <si>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</si>
  <si>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</si>
  <si>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</si>
  <si>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</si>
  <si>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</si>
  <si>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</si>
  <si>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</si>
  <si>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</si>
  <si>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</si>
  <si>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</si>
  <si>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</si>
  <si>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</si>
  <si>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</si>
  <si>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</si>
  <si>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</si>
  <si>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</si>
  <si>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</si>
  <si>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</si>
  <si>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</si>
  <si>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</si>
  <si>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</si>
  <si>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</si>
  <si>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</si>
  <si>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</si>
  <si>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</si>
  <si>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</si>
  <si>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</si>
  <si>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</si>
  <si>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</si>
  <si>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</si>
  <si>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</si>
  <si>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</si>
  <si>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</si>
  <si>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</si>
  <si>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</si>
  <si>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</si>
  <si>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</si>
  <si>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</si>
  <si>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</si>
  <si>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</si>
  <si>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</si>
  <si>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</si>
  <si>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</si>
  <si>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</si>
  <si>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</si>
  <si>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</si>
  <si>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</si>
  <si>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</si>
  <si>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</si>
  <si>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</si>
  <si>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</si>
  <si>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</si>
  <si>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</si>
  <si>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</si>
  <si>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</si>
  <si>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</si>
  <si>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</si>
  <si>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</si>
  <si>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</si>
  <si>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</si>
  <si>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</si>
  <si>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</si>
  <si>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</si>
  <si>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</si>
  <si>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</si>
  <si>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</si>
  <si>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</si>
  <si>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</si>
  <si>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</si>
  <si>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</si>
  <si>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</si>
  <si>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</si>
  <si>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</si>
  <si>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</si>
  <si>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</si>
  <si>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</si>
  <si>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</si>
  <si>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</si>
  <si>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</si>
  <si>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</si>
  <si>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</si>
  <si>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</si>
  <si>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</si>
  <si>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</si>
  <si>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</si>
  <si>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</si>
  <si>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</si>
  <si>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</si>
  <si>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</si>
  <si>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</si>
  <si>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</si>
  <si>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</si>
  <si>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</si>
  <si>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</si>
  <si>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</si>
  <si>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</si>
  <si>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</si>
  <si>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</si>
  <si>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</si>
  <si>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</si>
  <si>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</si>
  <si>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</si>
  <si>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</si>
  <si>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</si>
  <si>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</si>
  <si>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</si>
  <si>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</si>
  <si>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</si>
  <si>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</si>
  <si>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</si>
  <si>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</si>
  <si>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</si>
  <si>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</si>
  <si>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</si>
  <si>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</si>
  <si>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</si>
  <si>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</si>
  <si>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</si>
  <si>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</si>
  <si>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</si>
  <si>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</si>
  <si>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</si>
  <si>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</si>
  <si>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</si>
  <si>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</si>
  <si>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</si>
  <si>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</si>
  <si>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</si>
  <si>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</si>
  <si>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</si>
  <si>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</si>
  <si>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</si>
  <si>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</si>
  <si>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</si>
  <si>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</si>
  <si>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</si>
  <si>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</si>
  <si>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</si>
  <si>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</si>
  <si>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</si>
  <si>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</si>
  <si>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</si>
  <si>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</si>
  <si>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</si>
  <si>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</si>
  <si>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</si>
  <si>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</si>
  <si>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</si>
  <si>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</si>
  <si>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</si>
  <si>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</si>
  <si>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</si>
  <si>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</si>
  <si>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</si>
  <si>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</si>
  <si>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</si>
  <si>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</si>
  <si>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</si>
  <si>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</si>
  <si>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</si>
  <si>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</si>
  <si>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</si>
  <si>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</si>
  <si>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</si>
  <si>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</si>
  <si>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</si>
  <si>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</si>
  <si>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</si>
  <si>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</si>
  <si>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</si>
  <si>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</si>
  <si>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</si>
  <si>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</si>
  <si>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</si>
  <si>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</si>
  <si>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</si>
  <si>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</si>
  <si>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</si>
  <si>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</si>
  <si>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</si>
  <si>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</si>
  <si>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</si>
  <si>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</si>
  <si>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</si>
  <si>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</si>
  <si>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</si>
  <si>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</si>
  <si>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</si>
  <si>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</si>
  <si>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</si>
  <si>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</si>
  <si>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</si>
  <si>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</si>
  <si>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</si>
  <si>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</si>
  <si>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</si>
  <si>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</si>
  <si>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</si>
  <si>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</si>
  <si>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</si>
  <si>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</si>
  <si>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</si>
  <si>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</si>
  <si>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</si>
  <si>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</si>
  <si>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</si>
  <si>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</si>
  <si>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</si>
  <si>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</si>
  <si>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</si>
  <si>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</si>
  <si>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</si>
  <si>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</si>
  <si>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</si>
  <si>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</si>
  <si>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</si>
  <si>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</si>
  <si>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</si>
  <si>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</si>
  <si>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</si>
  <si>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</si>
  <si>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</si>
  <si>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</si>
  <si>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</si>
  <si>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</si>
  <si>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</si>
  <si>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</si>
  <si>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</si>
  <si>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</si>
  <si>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</si>
  <si>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</si>
  <si>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</si>
  <si>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</si>
  <si>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</si>
  <si>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</si>
  <si>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</si>
  <si>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</si>
  <si>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</si>
  <si>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</si>
  <si>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</si>
  <si>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</si>
  <si>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</si>
  <si>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</si>
  <si>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</si>
  <si>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</si>
  <si>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</si>
  <si>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</si>
  <si>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</si>
  <si>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</si>
  <si>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</si>
  <si>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</si>
  <si>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</si>
  <si>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</si>
  <si>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</si>
  <si>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</si>
  <si>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</si>
  <si>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</si>
  <si>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</si>
  <si>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</si>
  <si>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</si>
  <si>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</si>
  <si>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</si>
  <si>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</si>
  <si>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</si>
  <si>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</si>
  <si>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</si>
  <si>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</si>
  <si>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</si>
  <si>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</si>
  <si>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</si>
  <si>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</si>
  <si>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</si>
  <si>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</si>
  <si>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</si>
  <si>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</si>
  <si>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</si>
  <si>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</si>
  <si>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</si>
  <si>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</si>
  <si>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</si>
  <si>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</si>
  <si>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</si>
  <si>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</si>
  <si>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</si>
  <si>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</si>
  <si>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</si>
  <si>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</si>
  <si>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</si>
  <si>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</si>
  <si>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</si>
  <si>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</si>
  <si>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</si>
  <si>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</si>
  <si>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</si>
  <si>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</si>
  <si>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</si>
  <si>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</si>
  <si>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</si>
  <si>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</si>
  <si>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</si>
  <si>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</si>
  <si>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</si>
  <si>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</si>
  <si>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</si>
  <si>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</si>
  <si>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</si>
  <si>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</si>
  <si>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</si>
  <si>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</si>
  <si>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</si>
  <si>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</si>
  <si>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</si>
  <si>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</si>
  <si>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</si>
  <si>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</si>
  <si>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</si>
  <si>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</si>
  <si>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</si>
  <si>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</si>
  <si>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</si>
  <si>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</si>
  <si>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</si>
  <si>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</si>
  <si>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</si>
  <si>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</si>
  <si>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</si>
  <si>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</si>
  <si>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</si>
  <si>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</si>
  <si>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</si>
  <si>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</si>
  <si>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</si>
  <si>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</si>
  <si>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</si>
  <si>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</si>
  <si>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</si>
  <si>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</si>
  <si>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</si>
  <si>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</si>
  <si>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</si>
  <si>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</si>
  <si>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</si>
  <si>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</si>
  <si>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</si>
  <si>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</si>
  <si>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</si>
  <si>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</si>
  <si>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</si>
  <si>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</si>
  <si>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</si>
  <si>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</si>
  <si>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</si>
  <si>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</si>
  <si>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</si>
  <si>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</si>
  <si>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</si>
  <si>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</si>
  <si>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</si>
  <si>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</si>
  <si>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</si>
  <si>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</si>
  <si>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</si>
  <si>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</si>
  <si>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</si>
  <si>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</si>
  <si>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</si>
  <si>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</si>
  <si>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</si>
  <si>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</si>
  <si>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</si>
  <si>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</si>
  <si>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</si>
  <si>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</si>
  <si>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</si>
  <si>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</si>
  <si>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</si>
  <si>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</si>
  <si>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</si>
  <si>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</si>
  <si>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</si>
  <si>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</si>
  <si>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</si>
  <si>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</si>
  <si>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</si>
  <si>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</si>
  <si>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</si>
  <si>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</si>
  <si>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</si>
  <si>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</si>
  <si>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</si>
  <si>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</si>
  <si>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</si>
  <si>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</si>
  <si>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</si>
  <si>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</si>
  <si>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</si>
  <si>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</si>
  <si>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</si>
  <si>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</si>
  <si>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</si>
  <si>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</si>
  <si>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</si>
  <si>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</si>
  <si>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</si>
  <si>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</si>
  <si>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</si>
  <si>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</si>
  <si>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</si>
  <si>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</si>
  <si>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</si>
  <si>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</si>
  <si>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</si>
  <si>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</si>
  <si>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</si>
  <si>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</si>
  <si>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</si>
  <si>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</si>
  <si>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</si>
  <si>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</si>
  <si>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</si>
  <si>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</si>
  <si>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</si>
  <si>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</si>
  <si>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</si>
  <si>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</si>
  <si>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</si>
  <si>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</si>
  <si>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</si>
  <si>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</si>
  <si>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</si>
  <si>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</si>
  <si>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</si>
  <si>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</si>
  <si>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</si>
  <si>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</si>
  <si>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</si>
  <si>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</si>
  <si>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</si>
  <si>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</si>
  <si>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</si>
  <si>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</si>
  <si>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</si>
  <si>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</si>
  <si>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</si>
  <si>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</si>
  <si>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</si>
  <si>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</si>
  <si>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</si>
  <si>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</si>
  <si>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</si>
  <si>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</si>
  <si>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</si>
  <si>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</si>
  <si>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</si>
  <si>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</si>
  <si>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</si>
  <si>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</si>
  <si>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</si>
  <si>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</si>
  <si>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</si>
  <si>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</si>
  <si>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</si>
  <si>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</si>
  <si>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</si>
  <si>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</si>
  <si>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</si>
  <si>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</si>
  <si>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</si>
  <si>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</si>
  <si>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</si>
  <si>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</si>
  <si>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</si>
  <si>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</si>
  <si>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</si>
  <si>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</si>
  <si>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</si>
  <si>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</si>
  <si>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</si>
  <si>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</si>
  <si>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</si>
  <si>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</si>
  <si>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</si>
  <si>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</si>
  <si>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</si>
  <si>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</si>
  <si>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</si>
  <si>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</si>
  <si>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</si>
  <si>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</si>
  <si>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</si>
  <si>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</si>
  <si>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</si>
  <si>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</si>
  <si>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</si>
  <si>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</si>
  <si>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</si>
  <si>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</si>
  <si>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</si>
  <si>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</si>
  <si>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</si>
  <si>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</si>
  <si>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</si>
  <si>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</si>
  <si>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</si>
  <si>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</si>
  <si>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</si>
  <si>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</si>
  <si>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</si>
  <si>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</si>
  <si>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</si>
  <si>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</si>
  <si>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</si>
  <si>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</si>
  <si>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</si>
  <si>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</si>
  <si>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</si>
  <si>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</si>
  <si>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</si>
  <si>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</si>
  <si>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</si>
  <si>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</si>
  <si>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</si>
  <si>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</si>
  <si>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</si>
  <si>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</si>
  <si>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</si>
  <si>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</si>
  <si>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</si>
  <si>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</si>
  <si>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</si>
  <si>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</si>
  <si>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</si>
  <si>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</si>
  <si>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</si>
  <si>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</si>
  <si>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</si>
  <si>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</si>
  <si>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</si>
  <si>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</si>
  <si>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</si>
  <si>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</si>
  <si>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</si>
  <si>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</si>
  <si>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</si>
  <si>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</si>
  <si>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</si>
  <si>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</si>
  <si>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</si>
  <si>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</si>
  <si>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</si>
  <si>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</si>
  <si>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</si>
  <si>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</si>
  <si>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</si>
  <si>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</si>
  <si>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</si>
  <si>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</si>
  <si>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</si>
  <si>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</si>
  <si>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</si>
  <si>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</si>
  <si>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</si>
  <si>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</si>
  <si>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</si>
  <si>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</si>
  <si>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</si>
  <si>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</si>
  <si>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</si>
  <si>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</si>
  <si>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</si>
  <si>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</si>
  <si>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</si>
  <si>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</si>
  <si>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</si>
  <si>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</si>
  <si>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</si>
  <si>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</si>
  <si>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</si>
  <si>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</si>
  <si>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</si>
  <si>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</si>
  <si>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</si>
  <si>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</si>
  <si>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</si>
  <si>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</si>
  <si>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</si>
  <si>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</si>
  <si>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</si>
  <si>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</si>
  <si>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</si>
  <si>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</si>
  <si>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</si>
  <si>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</si>
  <si>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</si>
  <si>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</si>
  <si>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</si>
  <si>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</si>
  <si>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</si>
  <si>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</si>
  <si>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</si>
  <si>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</si>
  <si>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</si>
  <si>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</si>
  <si>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</si>
  <si>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</si>
  <si>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</si>
  <si>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</si>
  <si>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</si>
  <si>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</si>
  <si>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</si>
  <si>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</si>
  <si>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</si>
  <si>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</si>
  <si>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</si>
  <si>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</si>
  <si>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</si>
  <si>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</si>
  <si>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</si>
  <si>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</si>
  <si>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</si>
  <si>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</si>
  <si>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</si>
  <si>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</si>
  <si>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</si>
  <si>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</si>
  <si>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</si>
  <si>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</si>
  <si>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</si>
  <si>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</si>
  <si>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</si>
  <si>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</si>
  <si>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</si>
  <si>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</si>
  <si>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</si>
  <si>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</si>
  <si>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</si>
  <si>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</si>
  <si>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</si>
  <si>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</si>
  <si>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</si>
  <si>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</si>
  <si>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</si>
  <si>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</si>
  <si>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</si>
  <si>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</si>
  <si>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</si>
  <si>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</si>
  <si>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</si>
  <si>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</si>
  <si>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</si>
  <si>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</si>
  <si>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</si>
  <si>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</si>
  <si>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</si>
  <si>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</si>
  <si>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</si>
  <si>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</si>
  <si>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</si>
  <si>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</si>
  <si>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</si>
  <si>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</si>
  <si>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</si>
  <si>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</si>
  <si>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</si>
  <si>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</si>
  <si>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</si>
  <si>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</si>
  <si>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</si>
  <si>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</si>
  <si>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</si>
  <si>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</si>
  <si>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</si>
  <si>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</si>
  <si>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</si>
  <si>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</si>
  <si>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</si>
  <si>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</si>
  <si>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</si>
  <si>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</si>
  <si>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</si>
  <si>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</si>
  <si>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</si>
  <si>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</si>
  <si>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</si>
  <si>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</si>
  <si>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</si>
  <si>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</si>
  <si>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</si>
  <si>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</si>
  <si>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</si>
  <si>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</si>
  <si>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</si>
  <si>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</si>
  <si>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</si>
  <si>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</si>
  <si>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</si>
  <si>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</si>
  <si>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</si>
  <si>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</si>
  <si>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</si>
  <si>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</si>
  <si>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</si>
  <si>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</si>
  <si>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</si>
  <si>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</si>
  <si>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</si>
  <si>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</si>
  <si>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</si>
  <si>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</si>
  <si>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</si>
  <si>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</si>
  <si>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</si>
  <si>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</si>
  <si>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</si>
  <si>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</si>
  <si>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</si>
  <si>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</si>
  <si>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</si>
  <si>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</si>
  <si>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</si>
  <si>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</si>
  <si>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</si>
  <si>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</si>
  <si>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</si>
  <si>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</si>
  <si>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</si>
  <si>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</si>
  <si>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</si>
  <si>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</si>
  <si>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</si>
  <si>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</si>
  <si>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</si>
  <si>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</si>
  <si>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</si>
  <si>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</si>
  <si>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</si>
  <si>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</si>
  <si>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</si>
  <si>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</si>
  <si>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</si>
  <si>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</si>
  <si>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</si>
  <si>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</si>
  <si>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</si>
  <si>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</si>
  <si>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</si>
  <si>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</si>
  <si>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</si>
  <si>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</si>
  <si>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</si>
  <si>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</si>
  <si>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</si>
  <si>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</si>
  <si>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</si>
  <si>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</si>
  <si>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</si>
  <si>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</si>
  <si>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</si>
  <si>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</si>
  <si>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</si>
  <si>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</si>
  <si>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</si>
  <si>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</si>
  <si>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</si>
  <si>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</si>
  <si>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</si>
  <si>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</si>
  <si>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</si>
  <si>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</si>
  <si>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</si>
  <si>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</si>
  <si>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</si>
  <si>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</si>
  <si>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</si>
  <si>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</si>
  <si>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</si>
  <si>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</si>
  <si>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</si>
  <si>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</si>
  <si>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</si>
  <si>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</si>
  <si>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</si>
  <si>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</si>
  <si>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</si>
  <si>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</si>
  <si>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</si>
  <si>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</si>
  <si>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</si>
  <si>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</si>
  <si>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</si>
  <si>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</si>
  <si>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</si>
  <si>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</si>
  <si>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</si>
  <si>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</si>
  <si>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</si>
  <si>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</si>
  <si>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</si>
  <si>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</si>
  <si>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</si>
  <si>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</si>
  <si>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</si>
  <si>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</si>
  <si>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</si>
  <si>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</si>
  <si>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</si>
  <si>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</si>
  <si>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</si>
  <si>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</si>
  <si>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</si>
  <si>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</si>
  <si>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</si>
  <si>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</si>
  <si>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</si>
  <si>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</si>
  <si>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</si>
  <si>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</si>
  <si>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</si>
  <si>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</si>
  <si>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</si>
  <si>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</si>
  <si>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</si>
  <si>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</si>
  <si>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</si>
  <si>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</si>
  <si>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</si>
  <si>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</si>
  <si>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</si>
  <si>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</si>
  <si>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</si>
  <si>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</si>
  <si>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</si>
  <si>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</si>
  <si>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</si>
  <si>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</si>
  <si>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</si>
  <si>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</si>
  <si>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</si>
  <si>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</si>
  <si>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</si>
  <si>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</si>
  <si>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</si>
  <si>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</si>
  <si>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</si>
  <si>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</si>
  <si>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</si>
  <si>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</si>
  <si>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</si>
  <si>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</si>
  <si>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</si>
  <si>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</si>
  <si>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</si>
  <si>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</si>
  <si>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</si>
  <si>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</si>
  <si>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</si>
  <si>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</si>
  <si>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</si>
  <si>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</si>
  <si>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</si>
  <si>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</si>
  <si>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</si>
  <si>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</si>
  <si>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</si>
  <si>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</si>
  <si>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</si>
  <si>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</si>
  <si>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</si>
  <si>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</si>
  <si>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</si>
  <si>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</si>
  <si>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</si>
  <si>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</si>
  <si>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</si>
  <si>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</si>
  <si>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</si>
  <si>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</si>
  <si>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</si>
  <si>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</si>
  <si>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</si>
  <si>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</si>
  <si>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</si>
  <si>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</si>
  <si>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</si>
  <si>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</si>
  <si>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</si>
  <si>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</si>
  <si>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</si>
  <si>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</si>
  <si>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</si>
  <si>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</si>
  <si>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</si>
  <si>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</si>
  <si>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</si>
  <si>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</si>
  <si>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</si>
  <si>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</si>
  <si>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</si>
  <si>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</si>
  <si>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</si>
  <si>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</si>
  <si>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</si>
  <si>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</si>
  <si>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</si>
  <si>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</si>
  <si>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</si>
  <si>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</si>
  <si>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</si>
  <si>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</si>
  <si>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</si>
  <si>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</si>
  <si>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</si>
  <si>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</si>
  <si>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</si>
  <si>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</si>
  <si>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</si>
  <si>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</si>
  <si>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</si>
  <si>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</si>
  <si>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</si>
  <si>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</si>
  <si>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</si>
  <si>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</si>
  <si>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</si>
  <si>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</si>
  <si>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</si>
  <si>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</si>
  <si>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</si>
  <si>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</si>
  <si>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</si>
  <si>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</si>
  <si>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</si>
  <si>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</si>
  <si>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</si>
  <si>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</si>
  <si>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</si>
  <si>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</si>
  <si>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</si>
  <si>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</si>
  <si>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</si>
  <si>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</si>
  <si>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</si>
  <si>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</si>
  <si>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</si>
  <si>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</si>
  <si>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</si>
  <si>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</si>
  <si>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</si>
  <si>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</si>
  <si>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</si>
  <si>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</si>
  <si>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</si>
  <si>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</si>
  <si>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</si>
  <si>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</si>
  <si>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</si>
  <si>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</si>
  <si>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</si>
  <si>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</si>
  <si>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</si>
  <si>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</si>
  <si>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</si>
  <si>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</si>
  <si>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</si>
  <si>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</si>
  <si>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</si>
  <si>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</si>
  <si>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</si>
  <si>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</si>
  <si>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</si>
  <si>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</si>
  <si>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</si>
  <si>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</si>
  <si>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</si>
  <si>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</si>
  <si>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</si>
  <si>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</si>
  <si>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</si>
  <si>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</si>
  <si>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</si>
  <si>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</si>
  <si>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</si>
  <si>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</si>
  <si>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</si>
  <si>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</si>
  <si>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</si>
  <si>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</si>
  <si>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</si>
  <si>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</si>
  <si>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</si>
  <si>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</si>
  <si>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</si>
  <si>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</si>
  <si>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</si>
  <si>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</si>
  <si>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</si>
  <si>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</si>
  <si>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</si>
  <si>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</si>
  <si>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</si>
  <si>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</si>
  <si>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</si>
  <si>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</si>
  <si>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</si>
  <si>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</si>
  <si>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</si>
  <si>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</si>
  <si>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</si>
  <si>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</si>
  <si>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</si>
  <si>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</si>
  <si>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</si>
  <si>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</si>
  <si>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</si>
  <si>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</si>
  <si>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</si>
  <si>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</si>
  <si>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</si>
  <si>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</si>
  <si>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</si>
  <si>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</si>
  <si>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</si>
  <si>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</si>
  <si>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</si>
  <si>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</si>
  <si>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</si>
  <si>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</si>
  <si>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</si>
  <si>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</si>
  <si>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</si>
  <si>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</si>
  <si>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</si>
  <si>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</si>
  <si>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</si>
  <si>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</si>
  <si>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</si>
  <si>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</si>
  <si>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</si>
  <si>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</si>
  <si>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</si>
  <si>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</si>
  <si>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</si>
  <si>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</si>
  <si>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</si>
  <si>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</si>
  <si>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</si>
  <si>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</si>
  <si>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</si>
  <si>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</si>
  <si>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</si>
  <si>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</si>
  <si>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</si>
  <si>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</si>
  <si>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</si>
  <si>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</si>
  <si>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</si>
  <si>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</si>
  <si>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</si>
  <si>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</si>
  <si>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</si>
  <si>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</si>
  <si>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</si>
  <si>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</si>
  <si>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</si>
  <si>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</si>
  <si>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</si>
  <si>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</si>
  <si>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</si>
  <si>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</si>
  <si>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</si>
  <si>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</si>
  <si>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</si>
  <si>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</si>
  <si>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</si>
  <si>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</si>
  <si>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</si>
  <si>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</si>
  <si>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</si>
  <si>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</si>
  <si>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</si>
  <si>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</si>
  <si>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</si>
  <si>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</si>
  <si>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</si>
  <si>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</si>
  <si>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</si>
  <si>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</si>
  <si>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</si>
  <si>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</si>
  <si>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</si>
  <si>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</si>
  <si>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</si>
  <si>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</si>
  <si>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</si>
  <si>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</si>
  <si>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</si>
  <si>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</si>
  <si>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</si>
  <si>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</si>
  <si>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</si>
  <si>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</si>
  <si>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</si>
  <si>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</si>
  <si>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</si>
  <si>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</si>
  <si>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</si>
  <si>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</si>
  <si>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</si>
  <si>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</si>
  <si>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</si>
  <si>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</si>
  <si>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</si>
  <si>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</si>
  <si>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</si>
  <si>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</si>
  <si>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</si>
  <si>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</si>
  <si>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</si>
  <si>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</si>
  <si>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</si>
  <si>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</si>
  <si>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</si>
  <si>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</si>
  <si>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</si>
  <si>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</si>
  <si>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</si>
  <si>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</si>
  <si>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</si>
  <si>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</si>
  <si>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</si>
  <si>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</si>
  <si>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</si>
  <si>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</si>
  <si>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</si>
  <si>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</si>
  <si>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</si>
  <si>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</si>
  <si>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</si>
  <si>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</si>
  <si>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</si>
  <si>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</si>
  <si>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</si>
  <si>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</si>
  <si>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</si>
  <si>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</si>
  <si>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</si>
  <si>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</si>
  <si>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</si>
  <si>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</si>
  <si>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</si>
  <si>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</si>
  <si>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</si>
  <si>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</si>
  <si>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</si>
  <si>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</si>
  <si>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</si>
  <si>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</si>
  <si>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</si>
  <si>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</si>
  <si>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</si>
  <si>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</si>
  <si>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</si>
  <si>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</si>
  <si>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</si>
  <si>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</si>
  <si>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</si>
  <si>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</si>
  <si>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</si>
  <si>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</si>
  <si>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</si>
  <si>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</si>
  <si>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</si>
  <si>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</si>
  <si>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</si>
  <si>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</si>
  <si>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</si>
  <si>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</si>
  <si>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</si>
  <si>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</si>
  <si>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</si>
  <si>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</si>
  <si>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</si>
  <si>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</si>
  <si>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</si>
  <si>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</si>
  <si>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</si>
  <si>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</si>
  <si>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</si>
  <si>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</si>
  <si>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</si>
  <si>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</si>
  <si>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</si>
  <si>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</si>
  <si>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</si>
  <si>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</si>
  <si>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</si>
  <si>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</si>
  <si>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</si>
  <si>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</si>
  <si>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</si>
  <si>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</si>
  <si>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</si>
  <si>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</si>
  <si>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</si>
  <si>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</si>
  <si>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</si>
  <si>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</si>
  <si>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</si>
  <si>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</si>
  <si>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</si>
  <si>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</si>
  <si>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</si>
  <si>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</si>
  <si>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</si>
  <si>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</si>
  <si>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</si>
  <si>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</si>
  <si>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</si>
  <si>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</si>
  <si>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</si>
  <si>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</si>
  <si>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</si>
  <si>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</si>
  <si>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</si>
  <si>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</si>
  <si>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</si>
  <si>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</si>
  <si>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</si>
  <si>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</si>
  <si>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</si>
  <si>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</si>
  <si>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</si>
  <si>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</si>
  <si>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</si>
  <si>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</si>
  <si>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</si>
  <si>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</si>
  <si>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</si>
  <si>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</si>
  <si>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</si>
  <si>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</si>
  <si>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</si>
  <si>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</si>
  <si>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</si>
  <si>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</si>
  <si>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</si>
  <si>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</si>
  <si>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</si>
  <si>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</si>
  <si>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</si>
  <si>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</si>
  <si>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</si>
  <si>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</si>
  <si>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</si>
  <si>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</si>
  <si>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</si>
  <si>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</si>
  <si>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</si>
  <si>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</si>
  <si>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</si>
  <si>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</si>
  <si>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</si>
  <si>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</si>
  <si>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</si>
  <si>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</si>
  <si>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</si>
  <si>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</si>
  <si>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</si>
  <si>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</si>
  <si>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</si>
  <si>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</si>
  <si>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</si>
  <si>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</si>
  <si>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</si>
  <si>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</si>
  <si>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</si>
  <si>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</si>
  <si>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</si>
  <si>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</si>
  <si>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</si>
  <si>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</si>
  <si>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</si>
  <si>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</si>
  <si>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</si>
  <si>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</si>
  <si>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</si>
  <si>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</si>
  <si>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</si>
  <si>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</si>
  <si>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</si>
  <si>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</si>
  <si>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</si>
  <si>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</si>
  <si>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</si>
  <si>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</si>
  <si>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</si>
  <si>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</si>
  <si>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</si>
  <si>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</si>
  <si>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</si>
  <si>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</si>
  <si>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</si>
  <si>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</si>
  <si>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</si>
  <si>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</si>
  <si>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</si>
  <si>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</si>
  <si>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</si>
  <si>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</si>
  <si>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</si>
  <si>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</si>
  <si>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</si>
  <si>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</si>
  <si>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</si>
  <si>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</si>
  <si>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</si>
  <si>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</si>
  <si>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</si>
  <si>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</si>
  <si>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</si>
  <si>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</si>
  <si>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</si>
  <si>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</si>
  <si>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</si>
  <si>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</si>
  <si>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</si>
  <si>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</si>
  <si>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</si>
  <si>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</si>
  <si>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</si>
  <si>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</si>
  <si>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</si>
  <si>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</si>
  <si>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</si>
  <si>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</si>
  <si>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</si>
  <si>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</si>
  <si>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</si>
  <si>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</si>
  <si>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</si>
  <si>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</si>
  <si>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</si>
  <si>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</si>
  <si>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</si>
  <si>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</si>
  <si>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</si>
  <si>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</si>
  <si>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</si>
  <si>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</si>
  <si>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</si>
  <si>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</si>
  <si>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</si>
  <si>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</si>
  <si>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</si>
  <si>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</si>
  <si>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</si>
  <si>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</si>
  <si>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</si>
  <si>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</si>
  <si>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</si>
  <si>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</si>
  <si>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</si>
  <si>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</si>
  <si>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</si>
  <si>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</si>
  <si>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</si>
  <si>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</si>
  <si>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</si>
  <si>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</si>
  <si>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</si>
  <si>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</si>
  <si>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</si>
  <si>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</si>
  <si>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</si>
  <si>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</si>
  <si>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</si>
  <si>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</si>
  <si>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</si>
  <si>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</si>
  <si>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</si>
  <si>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</si>
  <si>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</si>
  <si>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</si>
  <si>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</si>
  <si>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</si>
  <si>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</si>
  <si>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</si>
  <si>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</si>
  <si>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</si>
  <si>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</si>
  <si>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</si>
  <si>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</si>
  <si>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</si>
  <si>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</si>
  <si>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</si>
  <si>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</si>
  <si>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</si>
  <si>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</si>
  <si>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</si>
  <si>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</si>
  <si>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</si>
  <si>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</si>
  <si>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</si>
  <si>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</si>
  <si>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</si>
  <si>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</si>
  <si>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</si>
  <si>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</si>
  <si>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</si>
  <si>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</si>
  <si>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</si>
  <si>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</si>
  <si>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</si>
  <si>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</si>
  <si>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</si>
  <si>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</si>
  <si>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</si>
  <si>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</si>
  <si>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</si>
  <si>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</si>
  <si>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</si>
  <si>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</si>
  <si>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</si>
  <si>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</si>
  <si>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</si>
  <si>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</si>
  <si>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</si>
  <si>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</si>
  <si>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</si>
  <si>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</si>
  <si>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</si>
  <si>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</si>
  <si>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</si>
  <si>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</si>
  <si>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</si>
  <si>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</si>
  <si>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</si>
  <si>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</si>
  <si>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</si>
  <si>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</si>
  <si>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</si>
  <si>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</si>
  <si>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</si>
  <si>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</si>
  <si>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</si>
  <si>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</si>
  <si>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</si>
  <si>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</si>
  <si>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</si>
  <si>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</si>
  <si>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</si>
  <si>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</si>
  <si>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</si>
  <si>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</si>
  <si>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</si>
  <si>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</si>
  <si>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</si>
  <si>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</si>
  <si>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</si>
  <si>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</si>
  <si>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</si>
  <si>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</si>
  <si>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</si>
  <si>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</si>
  <si>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</si>
  <si>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</si>
  <si>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</si>
  <si>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</si>
  <si>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</si>
  <si>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</si>
  <si>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</si>
  <si>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</si>
  <si>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</si>
  <si>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</si>
  <si>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</si>
  <si>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</si>
  <si>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</si>
  <si>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</si>
  <si>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</si>
  <si>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</si>
  <si>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</si>
  <si>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</si>
  <si>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</si>
  <si>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</si>
  <si>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</si>
  <si>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</si>
  <si>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</si>
  <si>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</si>
  <si>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</si>
  <si>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</si>
  <si>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</si>
  <si>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</si>
  <si>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</si>
  <si>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</si>
  <si>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</si>
  <si>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</si>
  <si>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</si>
  <si>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</si>
  <si>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</si>
  <si>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</si>
  <si>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</si>
  <si>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</si>
  <si>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</si>
  <si>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</si>
  <si>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</si>
  <si>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</si>
  <si>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</si>
  <si>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</si>
  <si>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</si>
  <si>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</si>
  <si>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</si>
  <si>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</si>
  <si>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</si>
  <si>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</si>
  <si>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</si>
  <si>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</si>
  <si>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</si>
  <si>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</si>
  <si>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</si>
  <si>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</si>
  <si>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</si>
  <si>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</si>
  <si>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</si>
  <si>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</si>
  <si>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</si>
  <si>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</si>
  <si>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</si>
  <si>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</si>
  <si>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</si>
  <si>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</si>
  <si>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</si>
  <si>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</si>
  <si>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</si>
  <si>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</si>
  <si>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</si>
  <si>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</si>
  <si>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</si>
  <si>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</si>
  <si>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</si>
  <si>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</si>
  <si>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</si>
  <si>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</si>
  <si>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</si>
  <si>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</si>
  <si>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</si>
  <si>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</si>
  <si>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</si>
  <si>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</si>
  <si>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</si>
  <si>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</si>
  <si>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</si>
  <si>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</si>
  <si>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</si>
  <si>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</si>
  <si>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</si>
  <si>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</si>
  <si>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</si>
  <si>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</si>
  <si>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</si>
  <si>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</si>
  <si>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</si>
  <si>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</si>
  <si>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</si>
  <si>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</si>
  <si>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</si>
  <si>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</si>
  <si>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</si>
  <si>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</si>
  <si>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</si>
  <si>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</si>
  <si>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</si>
  <si>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</si>
  <si>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</si>
  <si>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</si>
  <si>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</si>
  <si>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</si>
  <si>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</si>
  <si>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</si>
  <si>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</si>
  <si>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</si>
  <si>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</si>
  <si>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</si>
  <si>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</si>
  <si>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</si>
  <si>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</si>
  <si>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</si>
  <si>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</si>
  <si>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</si>
  <si>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</si>
  <si>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</si>
  <si>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</si>
  <si>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</si>
  <si>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</si>
  <si>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</si>
  <si>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</si>
  <si>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</si>
  <si>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</si>
  <si>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</si>
  <si>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</si>
  <si>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</si>
  <si>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</si>
  <si>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</si>
  <si>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</si>
  <si>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</si>
  <si>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</si>
  <si>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</si>
  <si>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</si>
  <si>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</si>
  <si>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</si>
  <si>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</si>
  <si>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</si>
  <si>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</si>
  <si>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</si>
  <si>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</si>
  <si>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</si>
  <si>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</si>
  <si>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</si>
  <si>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</si>
  <si>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</si>
  <si>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</si>
  <si>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</si>
  <si>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</si>
  <si>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</si>
  <si>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</si>
  <si>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</si>
  <si>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</si>
  <si>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</si>
  <si>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</si>
  <si>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</si>
  <si>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</si>
  <si>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</si>
  <si>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</si>
  <si>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</si>
  <si>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</si>
  <si>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</si>
  <si>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</si>
  <si>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</si>
  <si>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</si>
  <si>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</si>
  <si>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</si>
  <si>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</si>
  <si>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</si>
  <si>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</si>
  <si>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</si>
  <si>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</si>
  <si>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</si>
  <si>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</si>
  <si>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</si>
  <si>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</si>
  <si>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</si>
  <si>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</si>
  <si>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</si>
  <si>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</si>
  <si>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</si>
  <si>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</si>
  <si>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</si>
  <si>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</si>
  <si>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</si>
  <si>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</si>
  <si>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</si>
  <si>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</si>
  <si>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</si>
  <si>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</si>
  <si>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</si>
  <si>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</si>
  <si>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</si>
  <si>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</si>
  <si>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</si>
  <si>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</si>
  <si>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</si>
  <si>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</si>
  <si>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</si>
  <si>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</si>
  <si>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</si>
  <si>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</si>
  <si>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</si>
  <si>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</si>
  <si>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</si>
  <si>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</si>
  <si>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</si>
  <si>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</si>
  <si>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</si>
  <si>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</si>
  <si>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</si>
  <si>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</si>
  <si>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</si>
  <si>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</si>
  <si>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</si>
  <si>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</si>
  <si>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</si>
  <si>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</si>
  <si>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</si>
  <si>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</si>
  <si>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</si>
  <si>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</si>
  <si>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</si>
  <si>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</si>
  <si>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</si>
  <si>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</si>
  <si>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</si>
  <si>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</si>
  <si>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</si>
  <si>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</si>
  <si>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</si>
  <si>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</si>
  <si>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</si>
  <si>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</si>
  <si>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</si>
  <si>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</si>
  <si>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</si>
  <si>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</si>
  <si>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</si>
  <si>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</si>
  <si>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</si>
  <si>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</si>
  <si>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</si>
  <si>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</si>
  <si>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</si>
  <si>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</si>
  <si>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</si>
  <si>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</si>
  <si>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</si>
  <si>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</si>
  <si>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</si>
  <si>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</si>
  <si>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</si>
  <si>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</si>
  <si>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</si>
  <si>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</si>
  <si>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</si>
  <si>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</si>
  <si>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</si>
  <si>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</si>
  <si>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</si>
  <si>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</si>
  <si>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</si>
  <si>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</si>
  <si>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</si>
  <si>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</si>
  <si>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</si>
  <si>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</si>
  <si>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</si>
  <si>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</si>
  <si>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</si>
  <si>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</si>
  <si>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</si>
  <si>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</si>
  <si>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</si>
  <si>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</si>
  <si>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</si>
  <si>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</si>
  <si>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</si>
  <si>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</si>
  <si>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</si>
  <si>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</si>
  <si>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</si>
  <si>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</si>
  <si>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</si>
  <si>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</si>
  <si>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</si>
  <si>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</si>
  <si>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</si>
  <si>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</si>
  <si>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</si>
  <si>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</si>
  <si>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</si>
  <si>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</si>
  <si>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</si>
  <si>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</si>
  <si>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</si>
  <si>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</si>
  <si>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</si>
  <si>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</si>
  <si>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</si>
  <si>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</si>
  <si>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</si>
  <si>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</si>
  <si>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</si>
  <si>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</si>
  <si>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</si>
  <si>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</si>
  <si>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</si>
  <si>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</si>
  <si>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</si>
  <si>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</si>
  <si>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</si>
  <si>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</si>
  <si>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</si>
  <si>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</si>
  <si>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</si>
  <si>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</si>
  <si>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</si>
  <si>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</si>
  <si>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</si>
  <si>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</si>
  <si>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</si>
  <si>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</si>
  <si>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</si>
  <si>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</si>
  <si>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</si>
  <si>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</si>
  <si>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</si>
  <si>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</si>
  <si>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</si>
  <si>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</si>
  <si>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</si>
  <si>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</si>
  <si>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</si>
  <si>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</si>
  <si>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</si>
  <si>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</si>
  <si>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</si>
  <si>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</si>
  <si>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</si>
  <si>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</si>
  <si>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</si>
  <si>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</si>
  <si>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</si>
  <si>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</si>
  <si>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</si>
  <si>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</si>
  <si>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</si>
  <si>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</si>
  <si>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</si>
  <si>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</si>
  <si>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</si>
  <si>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</si>
  <si>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</si>
  <si>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</si>
  <si>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</si>
  <si>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</si>
  <si>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</si>
  <si>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</si>
  <si>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</si>
  <si>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</si>
  <si>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</si>
  <si>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</si>
  <si>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</si>
  <si>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</si>
  <si>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</si>
  <si>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</si>
  <si>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</si>
  <si>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</si>
  <si>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</si>
  <si>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</si>
  <si>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</si>
  <si>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</si>
  <si>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</si>
  <si>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</si>
  <si>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</si>
  <si>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</si>
  <si>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</si>
  <si>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</si>
  <si>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</si>
  <si>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</si>
  <si>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</si>
  <si>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</si>
  <si>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</si>
  <si>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</si>
  <si>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</si>
  <si>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</si>
  <si>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</si>
  <si>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</si>
  <si>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</si>
  <si>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</si>
  <si>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</si>
  <si>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</si>
  <si>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</si>
  <si>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</si>
  <si>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</si>
  <si>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</si>
  <si>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</si>
  <si>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</si>
  <si>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</si>
  <si>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</si>
  <si>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</si>
  <si>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</si>
  <si>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</si>
  <si>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</si>
  <si>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</si>
  <si>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</si>
  <si>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</si>
  <si>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</si>
  <si>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</si>
  <si>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</si>
  <si>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</si>
  <si>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</si>
  <si>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</si>
  <si>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</si>
  <si>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</si>
  <si>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</si>
  <si>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</si>
  <si>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</si>
  <si>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</si>
  <si>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</si>
  <si>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</si>
  <si>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</si>
  <si>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</si>
  <si>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</si>
  <si>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</si>
  <si>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</si>
  <si>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</si>
  <si>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</si>
  <si>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</si>
  <si>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</si>
  <si>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</si>
  <si>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</si>
  <si>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</si>
  <si>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</si>
  <si>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</si>
  <si>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</si>
  <si>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</si>
  <si>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</si>
  <si>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</si>
  <si>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</si>
  <si>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</si>
  <si>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</si>
  <si>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</si>
  <si>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</si>
  <si>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</si>
  <si>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</si>
  <si>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</si>
  <si>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</si>
  <si>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</si>
  <si>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</si>
  <si>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</si>
  <si>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</si>
  <si>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</si>
  <si>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</si>
  <si>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</si>
  <si>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</si>
  <si>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</si>
  <si>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</si>
  <si>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</si>
  <si>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</si>
  <si>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</si>
  <si>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</si>
  <si>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</si>
  <si>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</si>
  <si>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</si>
  <si>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</si>
  <si>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</si>
  <si>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</si>
  <si>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</si>
  <si>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</si>
  <si>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</si>
  <si>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</si>
  <si>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</si>
  <si>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</si>
  <si>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</si>
  <si>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</si>
  <si>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</si>
  <si>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</si>
  <si>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</si>
  <si>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</si>
  <si>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</si>
  <si>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</si>
  <si>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</si>
  <si>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</si>
  <si>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</si>
  <si>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</si>
  <si>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</si>
  <si>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</si>
  <si>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</si>
  <si>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</si>
  <si>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</si>
  <si>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</si>
  <si>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</si>
  <si>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</si>
  <si>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</si>
  <si>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</si>
  <si>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</si>
  <si>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</si>
  <si>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</si>
  <si>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</si>
  <si>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</si>
  <si>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</si>
  <si>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</si>
  <si>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</si>
  <si>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</si>
  <si>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</si>
  <si>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</si>
  <si>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</si>
  <si>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</si>
  <si>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</si>
  <si>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</si>
  <si>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</si>
  <si>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</si>
  <si>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</si>
  <si>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</si>
  <si>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</si>
  <si>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</si>
  <si>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</si>
  <si>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</si>
  <si>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</si>
  <si>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</si>
  <si>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</si>
  <si>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</si>
  <si>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</si>
  <si>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</si>
  <si>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</si>
  <si>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</si>
  <si>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</si>
  <si>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</si>
  <si>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</si>
  <si>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</si>
  <si>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</si>
  <si>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</si>
  <si>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</si>
  <si>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</si>
  <si>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</si>
  <si>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</si>
  <si>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</si>
  <si>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</si>
  <si>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</si>
  <si>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</si>
  <si>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</si>
  <si>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</si>
  <si>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</si>
  <si>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</si>
  <si>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</si>
  <si>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</si>
  <si>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</si>
  <si>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</si>
  <si>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</si>
  <si>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</si>
  <si>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</si>
  <si>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</si>
  <si>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</si>
  <si>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</si>
  <si>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</si>
  <si>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</si>
  <si>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</si>
  <si>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</si>
  <si>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</si>
  <si>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</si>
  <si>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</si>
  <si>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</si>
  <si>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</si>
  <si>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</si>
  <si>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</si>
  <si>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</si>
  <si>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</si>
  <si>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</si>
  <si>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</si>
  <si>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</si>
  <si>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</si>
  <si>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</si>
  <si>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</si>
  <si>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</si>
  <si>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</si>
  <si>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</si>
  <si>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</si>
  <si>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</si>
  <si>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</si>
  <si>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</si>
  <si>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</si>
  <si>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</si>
  <si>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</si>
  <si>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</si>
  <si>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</si>
  <si>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</si>
  <si>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</si>
  <si>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</si>
  <si>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</si>
  <si>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</si>
  <si>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</si>
  <si>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</si>
  <si>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</si>
  <si>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</si>
  <si>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</si>
  <si>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</si>
  <si>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</si>
  <si>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</si>
  <si>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</si>
  <si>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</si>
  <si>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</si>
  <si>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</si>
  <si>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</si>
  <si>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</si>
  <si>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</si>
  <si>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</si>
  <si>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</si>
  <si>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</si>
  <si>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</si>
  <si>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</si>
  <si>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</si>
  <si>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</si>
  <si>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</si>
  <si>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</si>
  <si>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</si>
  <si>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</si>
  <si>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</si>
  <si>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</si>
  <si>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</si>
  <si>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</si>
  <si>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</si>
  <si>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</si>
  <si>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</si>
  <si>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</si>
  <si>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</si>
  <si>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</si>
  <si>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</si>
  <si>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</si>
  <si>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</si>
  <si>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</si>
  <si>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</si>
  <si>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</si>
  <si>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</si>
  <si>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</si>
  <si>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</si>
  <si>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</si>
  <si>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</si>
  <si>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</si>
  <si>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</si>
  <si>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</si>
  <si>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</si>
  <si>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</si>
  <si>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</si>
  <si>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</si>
  <si>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</si>
  <si>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</si>
  <si>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</si>
  <si>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</si>
  <si>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</si>
  <si>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</si>
  <si>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</si>
  <si>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</si>
  <si>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</si>
  <si>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</si>
  <si>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</si>
  <si>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</si>
  <si>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</si>
  <si>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</si>
  <si>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</si>
  <si>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</si>
  <si>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</si>
  <si>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</si>
  <si>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</si>
  <si>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</si>
  <si>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</si>
  <si>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</si>
  <si>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</si>
  <si>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</si>
  <si>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</si>
  <si>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</si>
  <si>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</si>
  <si>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</si>
  <si>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</si>
  <si>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</si>
  <si>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</si>
  <si>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</si>
  <si>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</si>
  <si>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</si>
  <si>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</si>
  <si>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</si>
  <si>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</si>
  <si>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</si>
  <si>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</si>
  <si>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</si>
  <si>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</si>
  <si>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</si>
  <si>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</si>
  <si>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</si>
  <si>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</si>
  <si>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</si>
  <si>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</si>
  <si>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</si>
  <si>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</si>
  <si>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</si>
  <si>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</si>
  <si>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</si>
  <si>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</si>
  <si>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</si>
  <si>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</si>
  <si>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</si>
  <si>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</si>
  <si>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</si>
  <si>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</si>
  <si>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</si>
  <si>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</si>
  <si>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</si>
  <si>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</si>
  <si>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</si>
  <si>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</si>
  <si>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</si>
  <si>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</si>
  <si>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</si>
  <si>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</si>
  <si>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</si>
  <si>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</si>
  <si>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</si>
  <si>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</si>
  <si>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</si>
  <si>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</si>
  <si>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</si>
  <si>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</si>
  <si>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</si>
  <si>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</si>
  <si>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</si>
  <si>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</si>
  <si>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</si>
  <si>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</si>
  <si>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</si>
  <si>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</si>
  <si>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</si>
  <si>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</si>
  <si>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</si>
  <si>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</si>
  <si>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</si>
  <si>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</si>
  <si>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</si>
  <si>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</si>
  <si>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</si>
  <si>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</si>
  <si>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</si>
  <si>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</si>
  <si>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</si>
  <si>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</si>
  <si>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</si>
  <si>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</si>
  <si>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</si>
  <si>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</si>
  <si>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</si>
  <si>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</si>
  <si>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</si>
  <si>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</si>
  <si>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</si>
  <si>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</si>
  <si>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</si>
  <si>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</si>
  <si>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</si>
  <si>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</si>
  <si>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</si>
  <si>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</si>
  <si>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</si>
  <si>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</si>
  <si>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</si>
  <si>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</si>
  <si>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</si>
  <si>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</si>
  <si>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</si>
  <si>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</si>
  <si>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</si>
  <si>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</si>
  <si>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</si>
  <si>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</si>
  <si>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</si>
  <si>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</si>
  <si>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</si>
  <si>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</si>
  <si>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</si>
  <si>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</si>
  <si>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</si>
  <si>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</si>
  <si>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</si>
  <si>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</si>
  <si>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</si>
  <si>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</si>
  <si>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</si>
  <si>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</si>
  <si>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</si>
  <si>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</si>
  <si>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</si>
  <si>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</si>
  <si>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</si>
  <si>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</si>
  <si>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</si>
  <si>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</si>
  <si>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</si>
  <si>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</si>
  <si>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</si>
  <si>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</si>
  <si>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</si>
  <si>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</si>
  <si>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</si>
  <si>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</si>
  <si>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</si>
  <si>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</si>
  <si>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</si>
  <si>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</si>
  <si>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</si>
  <si>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</si>
  <si>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</si>
  <si>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</si>
  <si>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</si>
  <si>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</si>
  <si>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</si>
  <si>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</si>
  <si>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</si>
  <si>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</si>
  <si>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</si>
  <si>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</si>
  <si>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</si>
  <si>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</si>
  <si>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</si>
  <si>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</si>
  <si>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</si>
  <si>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</si>
  <si>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</si>
  <si>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</si>
  <si>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</si>
  <si>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</si>
  <si>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</si>
  <si>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</si>
  <si>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</si>
  <si>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</si>
  <si>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</si>
  <si>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</si>
  <si>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</si>
  <si>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</si>
  <si>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</si>
  <si>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</si>
  <si>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</si>
  <si>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</si>
  <si>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</si>
  <si>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</si>
  <si>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</si>
  <si>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</si>
  <si>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</si>
  <si>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</si>
  <si>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</si>
  <si>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</si>
  <si>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</si>
  <si>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</si>
  <si>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</si>
  <si>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</si>
  <si>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</si>
  <si>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</si>
  <si>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</si>
  <si>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</si>
  <si>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</si>
  <si>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</si>
  <si>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</si>
  <si>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</si>
  <si>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</si>
  <si>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</si>
  <si>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</si>
  <si>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</si>
  <si>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</si>
  <si>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</si>
  <si>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</si>
  <si>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</si>
  <si>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</si>
  <si>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</si>
  <si>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</si>
  <si>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</si>
  <si>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</si>
  <si>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</si>
  <si>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</si>
  <si>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</si>
  <si>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</si>
  <si>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</si>
  <si>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</si>
  <si>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</si>
  <si>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</si>
  <si>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</si>
  <si>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</si>
  <si>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</si>
  <si>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</si>
  <si>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</si>
  <si>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</si>
  <si>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</si>
  <si>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</si>
  <si>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</si>
  <si>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</si>
  <si>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</si>
  <si>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</si>
  <si>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</si>
  <si>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</si>
  <si>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</si>
  <si>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</si>
  <si>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</si>
  <si>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</si>
  <si>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</si>
  <si>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</si>
  <si>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</si>
  <si>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</si>
  <si>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</si>
  <si>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</si>
  <si>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</si>
  <si>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</si>
  <si>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</si>
  <si>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</si>
  <si>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</si>
  <si>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</si>
  <si>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</si>
  <si>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</si>
  <si>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</si>
  <si>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</si>
  <si>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</si>
  <si>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</si>
  <si>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</si>
  <si>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</si>
  <si>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</si>
  <si>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</si>
  <si>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</si>
  <si>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</si>
  <si>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</si>
  <si>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</si>
  <si>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</si>
  <si>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</si>
  <si>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</si>
  <si>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</si>
  <si>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</si>
  <si>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</si>
  <si>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</si>
  <si>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</si>
  <si>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</si>
  <si>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</si>
  <si>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</si>
  <si>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</si>
  <si>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</si>
  <si>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</si>
  <si>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</si>
  <si>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</si>
  <si>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</si>
  <si>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</si>
  <si>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</si>
  <si>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</si>
  <si>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</si>
  <si>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</si>
  <si>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</si>
  <si>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</si>
  <si>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</si>
  <si>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</si>
  <si>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</si>
  <si>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</si>
  <si>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</si>
  <si>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</si>
  <si>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</si>
  <si>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</si>
  <si>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</si>
  <si>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</si>
  <si>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</si>
  <si>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</si>
  <si>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</si>
  <si>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</si>
  <si>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</si>
  <si>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</si>
  <si>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</si>
  <si>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</si>
  <si>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</si>
  <si>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</si>
  <si>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</si>
  <si>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</si>
  <si>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</si>
  <si>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</si>
  <si>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</si>
  <si>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</si>
  <si>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</si>
  <si>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</si>
  <si>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</si>
  <si>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</si>
  <si>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</si>
  <si>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</si>
  <si>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</si>
  <si>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</si>
  <si>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</si>
  <si>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</si>
  <si>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</si>
  <si>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</si>
  <si>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</si>
  <si>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</si>
  <si>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</si>
  <si>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</si>
  <si>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</si>
  <si>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</si>
  <si>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</si>
  <si>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</si>
  <si>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</si>
  <si>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</si>
  <si>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</si>
  <si>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</si>
  <si>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</si>
  <si>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</si>
  <si>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</si>
  <si>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</si>
  <si>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</si>
  <si>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</si>
  <si>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</si>
  <si>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</si>
  <si>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</si>
  <si>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</si>
  <si>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</si>
  <si>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</si>
  <si>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</si>
  <si>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</si>
  <si>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</si>
  <si>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</si>
  <si>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</si>
  <si>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</si>
  <si>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</si>
  <si>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</si>
  <si>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</si>
  <si>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</si>
  <si>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</si>
  <si>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</si>
  <si>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</si>
  <si>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</si>
  <si>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</si>
  <si>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</si>
  <si>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</si>
  <si>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</si>
  <si>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</si>
  <si>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</si>
  <si>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</si>
  <si>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</si>
  <si>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</si>
  <si>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</si>
  <si>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</si>
  <si>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</si>
  <si>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</si>
  <si>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</si>
  <si>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</si>
  <si>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</si>
  <si>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</si>
  <si>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</si>
  <si>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</si>
  <si>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</si>
  <si>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</si>
  <si>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</si>
  <si>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</si>
  <si>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</si>
  <si>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</si>
  <si>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</si>
  <si>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</si>
  <si>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</si>
  <si>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</si>
  <si>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</si>
  <si>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</si>
  <si>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</si>
  <si>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</si>
  <si>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</si>
  <si>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</si>
  <si>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</si>
  <si>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</si>
  <si>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</si>
  <si>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</si>
  <si>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</si>
  <si>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</si>
  <si>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</si>
  <si>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</si>
  <si>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</si>
  <si>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</si>
  <si>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</si>
  <si>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</si>
  <si>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</si>
  <si>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</si>
  <si>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</si>
  <si>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</si>
  <si>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</si>
  <si>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</si>
  <si>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</si>
  <si>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</si>
  <si>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</si>
  <si>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</si>
  <si>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</si>
  <si>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</si>
  <si>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</si>
  <si>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</si>
  <si>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</si>
  <si>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</si>
  <si>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</si>
  <si>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</si>
  <si>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</si>
  <si>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</si>
  <si>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</si>
  <si>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</si>
  <si>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</si>
  <si>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</si>
  <si>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</si>
  <si>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</si>
  <si>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</si>
  <si>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</si>
  <si>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</si>
  <si>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</si>
  <si>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</si>
  <si>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</si>
  <si>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</si>
  <si>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</si>
  <si>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</si>
  <si>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</si>
  <si>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</si>
  <si>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</si>
  <si>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</si>
  <si>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</si>
  <si>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</si>
  <si>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</si>
  <si>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</si>
  <si>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</si>
  <si>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</si>
  <si>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</si>
  <si>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</si>
  <si>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</si>
  <si>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</si>
  <si>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</si>
  <si>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</si>
  <si>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</si>
  <si>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</si>
  <si>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</si>
  <si>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</si>
  <si>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</si>
  <si>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</si>
  <si>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</si>
  <si>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</si>
  <si>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</si>
  <si>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</si>
  <si>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</si>
  <si>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</si>
  <si>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</si>
  <si>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</si>
  <si>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</si>
  <si>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</si>
  <si>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</si>
  <si>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</si>
  <si>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</si>
  <si>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</si>
  <si>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</si>
  <si>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</si>
  <si>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</si>
  <si>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</si>
  <si>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</si>
  <si>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</si>
  <si>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</si>
  <si>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</si>
  <si>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</si>
  <si>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</si>
  <si>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</si>
  <si>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</si>
  <si>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</si>
  <si>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</si>
  <si>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</si>
  <si>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</si>
  <si>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</si>
  <si>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</si>
  <si>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</si>
  <si>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</si>
  <si>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</si>
  <si>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</si>
  <si>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</si>
  <si>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</si>
  <si>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</si>
  <si>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</si>
  <si>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</si>
  <si>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</si>
  <si>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</si>
  <si>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</si>
  <si>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</si>
  <si>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</si>
  <si>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</si>
  <si>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</si>
  <si>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</si>
  <si>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</si>
  <si>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</si>
  <si>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</si>
  <si>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</si>
  <si>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</si>
  <si>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</si>
  <si>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</si>
  <si>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</si>
  <si>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</si>
  <si>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</si>
  <si>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</si>
  <si>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</si>
  <si>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</si>
  <si>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</si>
  <si>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</si>
  <si>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</si>
  <si>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</si>
  <si>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</si>
  <si>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</si>
  <si>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</si>
  <si>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</si>
  <si>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</si>
  <si>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</si>
  <si>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</si>
  <si>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</si>
  <si>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</si>
  <si>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</si>
  <si>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</si>
  <si>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</si>
  <si>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</si>
  <si>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</si>
  <si>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</si>
  <si>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</si>
  <si>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</si>
  <si>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</si>
  <si>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</si>
  <si>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</si>
  <si>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</si>
  <si>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</si>
  <si>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</si>
  <si>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</si>
  <si>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</si>
  <si>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</si>
  <si>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</si>
  <si>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</si>
  <si>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</si>
  <si>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</si>
  <si>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</si>
  <si>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</si>
  <si>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</si>
  <si>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</si>
  <si>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</si>
  <si>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</si>
  <si>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</si>
  <si>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</si>
  <si>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</si>
  <si>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</si>
  <si>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</si>
  <si>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</si>
  <si>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</si>
  <si>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</si>
  <si>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</si>
  <si>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</si>
  <si>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</si>
  <si>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</si>
  <si>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</si>
  <si>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</si>
  <si>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</si>
  <si>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</si>
  <si>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</si>
  <si>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</si>
  <si>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</si>
  <si>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</si>
  <si>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</si>
  <si>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</si>
  <si>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</si>
  <si>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</si>
  <si>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</si>
  <si>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</si>
  <si>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</si>
  <si>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</si>
  <si>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</si>
  <si>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</si>
  <si>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</si>
  <si>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</si>
  <si>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</si>
  <si>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</si>
  <si>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</si>
  <si>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</si>
  <si>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</si>
  <si>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</si>
  <si>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</si>
  <si>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</si>
  <si>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</si>
  <si>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</si>
  <si>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</si>
  <si>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</si>
  <si>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</si>
  <si>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</si>
  <si>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</si>
  <si>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</si>
  <si>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</si>
  <si>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</si>
  <si>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</si>
  <si>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</si>
  <si>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</si>
  <si>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</si>
  <si>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</si>
  <si>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</si>
  <si>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</si>
  <si>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</si>
  <si>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</si>
  <si>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</si>
  <si>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</si>
  <si>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</si>
  <si>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</si>
  <si>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</si>
  <si>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</si>
  <si>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</si>
  <si>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</si>
  <si>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</si>
  <si>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</si>
  <si>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</si>
  <si>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</si>
  <si>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</si>
  <si>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</si>
  <si>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</si>
  <si>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</si>
  <si>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</si>
  <si>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</si>
  <si>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</si>
  <si>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</si>
  <si>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</si>
  <si>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</si>
  <si>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</si>
  <si>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</si>
  <si>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</si>
  <si>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</si>
  <si>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</si>
  <si>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</si>
  <si>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</si>
  <si>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</si>
  <si>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</si>
  <si>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</si>
  <si>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</si>
  <si>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</si>
  <si>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</si>
  <si>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</si>
  <si>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</si>
  <si>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</si>
  <si>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</si>
  <si>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</si>
  <si>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</si>
  <si>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</si>
  <si>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</si>
  <si>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</si>
  <si>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</si>
  <si>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</si>
  <si>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</si>
  <si>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</si>
  <si>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</si>
  <si>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</si>
  <si>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</si>
  <si>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</si>
  <si>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</si>
  <si>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</si>
  <si>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</si>
  <si>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</si>
  <si>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</si>
  <si>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</si>
  <si>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</si>
  <si>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</si>
  <si>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</si>
  <si>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</si>
  <si>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</si>
  <si>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</si>
  <si>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</si>
  <si>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</si>
  <si>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</si>
  <si>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</si>
  <si>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</si>
  <si>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</si>
  <si>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</si>
  <si>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</si>
  <si>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</si>
  <si>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</si>
  <si>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</si>
  <si>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</si>
  <si>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</si>
  <si>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</si>
  <si>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</si>
  <si>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</si>
  <si>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</si>
  <si>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</si>
  <si>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</si>
  <si>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</si>
  <si>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</si>
  <si>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</si>
  <si>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</si>
  <si>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</si>
  <si>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</si>
  <si>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</si>
  <si>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</si>
  <si>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</si>
  <si>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</si>
  <si>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</si>
  <si>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</si>
  <si>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</si>
  <si>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</si>
  <si>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</si>
  <si>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</si>
  <si>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</si>
  <si>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</si>
  <si>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</si>
  <si>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</si>
  <si>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</si>
  <si>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</si>
  <si>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</si>
  <si>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</si>
  <si>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</si>
  <si>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</si>
  <si>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</si>
  <si>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</si>
  <si>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</si>
  <si>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</si>
  <si>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</si>
  <si>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</si>
  <si>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</si>
  <si>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</si>
  <si>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</si>
  <si>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</si>
  <si>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</si>
  <si>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</si>
  <si>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</si>
  <si>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</si>
  <si>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</si>
  <si>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</si>
  <si>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</si>
  <si>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</si>
  <si>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</si>
  <si>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</si>
  <si>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</si>
  <si>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</si>
  <si>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</si>
  <si>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</si>
  <si>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</si>
  <si>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</si>
  <si>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</si>
  <si>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</si>
  <si>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</si>
  <si>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</si>
  <si>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</si>
  <si>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</si>
  <si>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</si>
  <si>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</si>
  <si>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</si>
  <si>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</si>
  <si>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</si>
  <si>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</si>
  <si>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</si>
  <si>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</si>
  <si>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</si>
  <si>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</si>
  <si>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</si>
  <si>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</si>
  <si>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</si>
  <si>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</si>
  <si>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</si>
  <si>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</si>
  <si>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</si>
  <si>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</si>
  <si>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</si>
  <si>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</si>
  <si>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</si>
  <si>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</si>
  <si>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</si>
  <si>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</si>
  <si>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</si>
  <si>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</si>
  <si>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</si>
  <si>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</si>
  <si>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</si>
  <si>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</si>
  <si>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</si>
  <si>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</si>
  <si>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</si>
  <si>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</si>
  <si>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</si>
  <si>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</si>
  <si>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</si>
  <si>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</si>
  <si>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</si>
  <si>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</si>
  <si>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</si>
  <si>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</si>
  <si>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</si>
  <si>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</si>
  <si>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</si>
  <si>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</si>
  <si>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</si>
  <si>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</si>
  <si>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</si>
  <si>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</si>
  <si>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</si>
  <si>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</si>
  <si>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</si>
  <si>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</si>
  <si>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</si>
  <si>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</si>
  <si>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</si>
  <si>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</si>
  <si>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</si>
  <si>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</si>
  <si>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</si>
  <si>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</si>
  <si>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</si>
  <si>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</si>
  <si>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</si>
  <si>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</si>
  <si>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</si>
  <si>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</si>
  <si>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</si>
  <si>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</si>
  <si>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</si>
  <si>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</si>
  <si>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</si>
  <si>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</si>
  <si>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</si>
  <si>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</si>
  <si>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</si>
  <si>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</si>
  <si>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</si>
  <si>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</si>
  <si>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</si>
  <si>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</si>
  <si>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</si>
  <si>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</si>
  <si>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</si>
  <si>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</si>
  <si>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</si>
  <si>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</si>
  <si>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</si>
  <si>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</si>
  <si>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</si>
  <si>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</si>
  <si>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</si>
  <si>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</si>
  <si>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</si>
  <si>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</si>
  <si>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</si>
  <si>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</si>
  <si>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</si>
  <si>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</si>
  <si>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</si>
  <si>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</si>
  <si>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</si>
  <si>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</si>
  <si>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</si>
  <si>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</si>
  <si>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</si>
  <si>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</si>
  <si>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</si>
  <si>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</si>
  <si>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</si>
  <si>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</si>
  <si>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</si>
  <si>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</si>
  <si>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</si>
  <si>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</si>
  <si>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</si>
  <si>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</si>
  <si>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</si>
  <si>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</si>
  <si>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</si>
  <si>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</si>
  <si>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</si>
  <si>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</si>
  <si>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</si>
  <si>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</si>
  <si>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</si>
  <si>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</si>
  <si>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</si>
  <si>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</si>
  <si>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</si>
  <si>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</si>
  <si>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</si>
  <si>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</si>
  <si>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</si>
  <si>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</si>
  <si>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</si>
  <si>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</si>
  <si>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</si>
  <si>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</si>
  <si>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</si>
  <si>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</si>
  <si>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</si>
  <si>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</si>
  <si>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</si>
  <si>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</si>
  <si>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</si>
  <si>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</si>
  <si>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</si>
  <si>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</si>
  <si>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</si>
  <si>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</si>
  <si>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</si>
  <si>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</si>
  <si>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</si>
  <si>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</si>
  <si>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</si>
  <si>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</si>
  <si>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</si>
  <si>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</si>
  <si>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</si>
  <si>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</si>
  <si>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</si>
  <si>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</si>
  <si>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</si>
  <si>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</si>
  <si>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</si>
  <si>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</si>
  <si>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</si>
  <si>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</si>
  <si>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</si>
  <si>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</si>
  <si>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</si>
  <si>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</si>
  <si>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</si>
  <si>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</si>
  <si>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</si>
  <si>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</si>
  <si>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</si>
  <si>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</si>
  <si>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</si>
  <si>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</si>
  <si>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</si>
  <si>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</si>
  <si>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</si>
  <si>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</si>
  <si>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</si>
  <si>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</si>
  <si>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</si>
  <si>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</si>
  <si>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</si>
  <si>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</si>
  <si>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</si>
  <si>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</si>
  <si>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</si>
  <si>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</si>
  <si>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</si>
  <si>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</si>
  <si>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</si>
  <si>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</si>
  <si>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</si>
  <si>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</si>
  <si>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</si>
  <si>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</si>
  <si>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</si>
  <si>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</si>
  <si>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</si>
  <si>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</si>
  <si>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</si>
  <si>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</si>
  <si>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</si>
  <si>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</si>
  <si>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</si>
  <si>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</si>
  <si>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</si>
  <si>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</si>
  <si>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</si>
  <si>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</si>
  <si>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</si>
  <si>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</si>
  <si>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</si>
  <si>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</si>
  <si>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</si>
  <si>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</si>
  <si>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</si>
  <si>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</si>
  <si>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</si>
  <si>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</si>
  <si>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</si>
  <si>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</si>
  <si>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</si>
  <si>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</si>
  <si>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</si>
  <si>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</si>
  <si>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</si>
  <si>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</si>
  <si>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</si>
  <si>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</si>
  <si>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</si>
  <si>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</si>
  <si>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</si>
  <si>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</si>
  <si>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</si>
  <si>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</si>
  <si>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</si>
  <si>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</si>
  <si>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</si>
  <si>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</si>
  <si>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</si>
  <si>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</si>
  <si>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</si>
  <si>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</si>
  <si>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</si>
  <si>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</si>
  <si>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</si>
  <si>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</si>
  <si>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</si>
  <si>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</si>
  <si>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</si>
  <si>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</si>
  <si>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</si>
  <si>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</si>
  <si>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</si>
  <si>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</si>
  <si>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</si>
  <si>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</si>
  <si>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</si>
  <si>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</si>
  <si>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</si>
  <si>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</si>
  <si>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</si>
  <si>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</si>
  <si>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</si>
  <si>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</si>
  <si>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</si>
  <si>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</si>
  <si>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</si>
  <si>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</si>
  <si>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</si>
  <si>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</si>
  <si>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</si>
  <si>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</si>
  <si>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</si>
  <si>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</si>
  <si>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</si>
  <si>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</si>
  <si>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</si>
  <si>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</si>
  <si>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</si>
  <si>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</si>
  <si>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</si>
  <si>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</si>
  <si>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</si>
  <si>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</si>
  <si>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</si>
  <si>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</si>
  <si>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</si>
  <si>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</si>
  <si>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</si>
  <si>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</si>
  <si>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</si>
  <si>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</si>
  <si>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</si>
  <si>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</si>
  <si>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</si>
  <si>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</si>
  <si>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</si>
  <si>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</si>
  <si>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</si>
  <si>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</si>
  <si>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</si>
  <si>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</si>
  <si>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</si>
  <si>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</si>
  <si>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</si>
  <si>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</si>
  <si>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</si>
  <si>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</si>
  <si>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</si>
  <si>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</si>
  <si>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</si>
  <si>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</si>
  <si>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</si>
  <si>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</si>
  <si>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</si>
  <si>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</si>
  <si>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</si>
  <si>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</si>
  <si>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</si>
  <si>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</si>
  <si>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</si>
  <si>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</si>
  <si>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</si>
  <si>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</si>
  <si>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</si>
  <si>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</si>
  <si>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</si>
  <si>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</si>
  <si>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</si>
  <si>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</si>
  <si>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</si>
  <si>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</si>
  <si>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</si>
  <si>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</si>
  <si>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</si>
  <si>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</si>
  <si>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</si>
  <si>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</si>
  <si>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</si>
  <si>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</si>
  <si>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</si>
  <si>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</si>
  <si>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</si>
  <si>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</si>
  <si>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</si>
  <si>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</si>
  <si>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</si>
  <si>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</si>
  <si>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</si>
  <si>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</si>
  <si>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</si>
  <si>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</si>
  <si>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</si>
  <si>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</si>
  <si>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</si>
  <si>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</si>
  <si>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</si>
  <si>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</si>
  <si>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</si>
  <si>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</si>
  <si>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</si>
  <si>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</si>
  <si>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</si>
  <si>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</si>
  <si>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</si>
  <si>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</si>
  <si>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</si>
  <si>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</si>
  <si>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</si>
  <si>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</si>
  <si>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</si>
  <si>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</si>
  <si>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</si>
  <si>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</si>
  <si>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</si>
  <si>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</si>
  <si>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</si>
  <si>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</si>
  <si>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</si>
  <si>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</si>
  <si>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</si>
  <si>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</si>
  <si>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</si>
  <si>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</si>
  <si>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</si>
  <si>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</si>
  <si>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</si>
  <si>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</si>
  <si>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</si>
  <si>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</si>
  <si>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</si>
  <si>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</si>
  <si>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</si>
  <si>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</si>
  <si>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</si>
  <si>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</si>
  <si>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</si>
  <si>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</si>
  <si>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</si>
  <si>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</si>
  <si>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</si>
  <si>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</si>
  <si>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</si>
  <si>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</si>
  <si>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</si>
  <si>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</si>
  <si>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</si>
  <si>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</si>
  <si>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</si>
  <si>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</si>
  <si>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</si>
  <si>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</si>
  <si>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</si>
  <si>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</si>
  <si>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</si>
  <si>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</si>
  <si>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</si>
  <si>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</si>
  <si>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</si>
  <si>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</si>
  <si>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</si>
  <si>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</si>
  <si>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</si>
  <si>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</si>
  <si>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</si>
  <si>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</si>
  <si>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</si>
  <si>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</si>
  <si>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</si>
  <si>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</si>
  <si>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</si>
  <si>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</si>
  <si>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</si>
  <si>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</si>
  <si>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</si>
  <si>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</si>
  <si>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</si>
  <si>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</si>
  <si>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</si>
  <si>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</si>
  <si>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</si>
  <si>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</si>
  <si>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</si>
  <si>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</si>
  <si>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</si>
  <si>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</si>
  <si>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</si>
  <si>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</si>
  <si>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</si>
  <si>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</si>
  <si>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</si>
  <si>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</si>
  <si>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</si>
  <si>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</si>
  <si>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</si>
  <si>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</si>
  <si>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</si>
  <si>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</si>
  <si>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</si>
  <si>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</si>
  <si>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</si>
  <si>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</si>
  <si>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</si>
  <si>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</si>
  <si>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</si>
  <si>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</si>
  <si>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</si>
  <si>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</si>
  <si>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</si>
  <si>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</si>
  <si>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</si>
  <si>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</si>
  <si>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</si>
  <si>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</si>
  <si>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</si>
  <si>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</si>
  <si>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</si>
  <si>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</si>
  <si>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</si>
  <si>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</si>
  <si>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</si>
  <si>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</si>
  <si>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</si>
  <si>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</si>
  <si>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</si>
  <si>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</si>
  <si>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</si>
  <si>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</si>
  <si>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</si>
  <si>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</si>
  <si>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</si>
  <si>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</si>
  <si>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</si>
  <si>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</si>
  <si>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</si>
  <si>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</si>
  <si>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</si>
  <si>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</si>
  <si>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</si>
  <si>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</si>
  <si>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</si>
  <si>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</si>
  <si>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</si>
  <si>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</si>
  <si>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</si>
  <si>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</si>
  <si>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</si>
  <si>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</si>
  <si>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</si>
  <si>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</si>
  <si>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</si>
  <si>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</si>
  <si>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</si>
  <si>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</si>
  <si>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</si>
  <si>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</si>
  <si>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</si>
  <si>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</si>
  <si>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</si>
  <si>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</si>
  <si>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</si>
  <si>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</si>
  <si>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</si>
  <si>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</si>
  <si>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</si>
  <si>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</si>
  <si>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</si>
  <si>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</si>
  <si>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</si>
  <si>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</si>
  <si>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</si>
  <si>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</si>
  <si>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</si>
  <si>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</si>
  <si>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</si>
  <si>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</si>
  <si>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</si>
  <si>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</si>
  <si>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</si>
  <si>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</si>
  <si>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</si>
  <si>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</si>
  <si>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</si>
  <si>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</si>
  <si>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</si>
  <si>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</si>
  <si>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</si>
  <si>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</si>
  <si>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</si>
  <si>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</si>
  <si>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</si>
  <si>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</si>
  <si>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</si>
  <si>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</si>
  <si>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</si>
  <si>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</si>
  <si>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</si>
  <si>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</si>
  <si>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</si>
  <si>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</si>
  <si>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</si>
  <si>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</si>
  <si>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</si>
  <si>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</si>
  <si>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</si>
  <si>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</si>
  <si>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</si>
  <si>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</si>
  <si>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</si>
  <si>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</si>
  <si>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</si>
  <si>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</si>
  <si>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</si>
  <si>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</si>
  <si>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</si>
  <si>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</si>
  <si>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</si>
  <si>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</si>
  <si>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</si>
  <si>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</si>
  <si>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</si>
  <si>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</si>
  <si>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</si>
  <si>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</si>
  <si>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</si>
  <si>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</si>
  <si>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</si>
  <si>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</si>
  <si>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</si>
  <si>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</si>
  <si>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</si>
  <si>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</si>
  <si>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</si>
  <si>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</si>
  <si>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</si>
  <si>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</si>
  <si>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</si>
  <si>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</si>
  <si>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</si>
  <si>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</si>
  <si>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</si>
  <si>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</si>
  <si>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</si>
  <si>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</si>
  <si>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</si>
  <si>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</si>
  <si>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</si>
  <si>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</si>
  <si>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</si>
  <si>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</si>
  <si>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</si>
  <si>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</si>
  <si>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</si>
  <si>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</si>
  <si>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</si>
  <si>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</si>
  <si>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</si>
  <si>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</si>
  <si>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</si>
  <si>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</si>
  <si>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</si>
  <si>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</si>
  <si>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</si>
  <si>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</si>
  <si>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</si>
  <si>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</si>
  <si>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</si>
  <si>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</si>
  <si>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</si>
  <si>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</si>
  <si>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</si>
  <si>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</si>
  <si>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</si>
  <si>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</si>
  <si>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</si>
  <si>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</si>
  <si>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</si>
  <si>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</si>
  <si>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</si>
  <si>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</si>
  <si>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</si>
  <si>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</si>
  <si>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</si>
  <si>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</si>
  <si>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</si>
  <si>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</si>
  <si>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</si>
  <si>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</si>
  <si>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</si>
  <si>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</si>
  <si>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</si>
  <si>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</si>
  <si>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</si>
  <si>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</si>
  <si>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</si>
  <si>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</si>
  <si>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</si>
  <si>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</si>
  <si>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</si>
  <si>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</si>
  <si>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</si>
  <si>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</si>
  <si>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</si>
  <si>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</si>
  <si>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</si>
  <si>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</si>
  <si>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</si>
  <si>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</si>
  <si>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</si>
  <si>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</si>
  <si>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</si>
  <si>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</si>
  <si>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</si>
  <si>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</si>
  <si>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</si>
  <si>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</si>
  <si>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</si>
  <si>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</si>
  <si>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</si>
  <si>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</si>
  <si>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</si>
  <si>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</si>
  <si>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</si>
  <si>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</si>
  <si>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</si>
  <si>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</si>
  <si>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</si>
  <si>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</si>
  <si>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</si>
  <si>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</si>
  <si>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</si>
  <si>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</si>
  <si>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</si>
  <si>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</si>
  <si>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</si>
  <si>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</si>
  <si>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</si>
  <si>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</si>
  <si>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</si>
  <si>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</si>
  <si>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</si>
  <si>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</si>
  <si>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</si>
  <si>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</si>
  <si>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</si>
  <si>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</si>
  <si>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</si>
  <si>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</si>
  <si>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</si>
  <si>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</si>
  <si>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</si>
  <si>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</si>
  <si>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</si>
  <si>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</si>
  <si>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</si>
  <si>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</si>
  <si>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</si>
  <si>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</si>
  <si>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</si>
  <si>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</si>
  <si>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</si>
  <si>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</si>
  <si>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</si>
  <si>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</si>
  <si>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</si>
  <si>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</si>
  <si>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</si>
  <si>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</si>
  <si>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</si>
  <si>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</si>
  <si>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</si>
  <si>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</si>
  <si>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</si>
  <si>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</si>
  <si>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</si>
  <si>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</si>
  <si>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</si>
  <si>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</si>
  <si>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</si>
  <si>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</si>
  <si>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</si>
  <si>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</si>
  <si>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</si>
  <si>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</si>
  <si>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</si>
  <si>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</si>
  <si>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</si>
  <si>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</si>
  <si>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</si>
  <si>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</si>
  <si>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</si>
  <si>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</si>
  <si>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</si>
  <si>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</si>
  <si>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</si>
  <si>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</si>
  <si>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</si>
  <si>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</si>
  <si>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</si>
  <si>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</si>
  <si>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</si>
  <si>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</si>
  <si>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</si>
  <si>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</si>
  <si>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</si>
  <si>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</si>
  <si>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</si>
  <si>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</si>
  <si>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</si>
  <si>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</si>
  <si>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</si>
  <si>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</si>
  <si>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</si>
  <si>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</si>
  <si>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</si>
  <si>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</si>
  <si>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</si>
  <si>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</si>
  <si>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</si>
  <si>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</si>
  <si>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</si>
  <si>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</si>
  <si>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</si>
  <si>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</si>
  <si>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</si>
  <si>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</si>
  <si>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</si>
  <si>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</si>
  <si>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</si>
  <si>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</si>
  <si>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</si>
  <si>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</si>
  <si>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</si>
  <si>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</si>
  <si>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</si>
  <si>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</si>
  <si>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</si>
  <si>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</si>
  <si>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</si>
  <si>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</si>
  <si>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</si>
  <si>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</si>
  <si>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</si>
  <si>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</si>
  <si>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</si>
  <si>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</si>
  <si>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</si>
  <si>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</si>
  <si>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</si>
  <si>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</si>
  <si>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</si>
  <si>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</si>
  <si>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</si>
  <si>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</si>
  <si>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</si>
  <si>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</si>
  <si>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</si>
  <si>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</si>
  <si>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</si>
  <si>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</si>
  <si>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</si>
  <si>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</si>
  <si>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</si>
  <si>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</si>
  <si>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</si>
  <si>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</si>
  <si>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</si>
  <si>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</si>
  <si>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</si>
  <si>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</si>
  <si>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</si>
  <si>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</si>
  <si>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</si>
  <si>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</si>
  <si>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</si>
  <si>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</si>
  <si>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</si>
  <si>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</si>
  <si>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</si>
  <si>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</si>
  <si>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</si>
  <si>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</si>
  <si>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</si>
  <si>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</si>
  <si>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</si>
  <si>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</si>
  <si>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</si>
  <si>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</si>
  <si>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</si>
  <si>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</si>
  <si>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</si>
  <si>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</si>
  <si>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</si>
  <si>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</si>
  <si>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</si>
  <si>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</si>
  <si>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</si>
  <si>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</si>
  <si>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</si>
  <si>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</si>
  <si>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</si>
  <si>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</si>
  <si>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</si>
  <si>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</si>
  <si>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</si>
  <si>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</si>
  <si>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</si>
  <si>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</si>
  <si>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</si>
  <si>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</si>
  <si>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</si>
  <si>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</si>
  <si>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</si>
  <si>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</si>
  <si>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</si>
  <si>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</si>
  <si>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</si>
  <si>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</si>
  <si>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</si>
  <si>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</si>
  <si>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</si>
  <si>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</si>
  <si>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</si>
  <si>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</si>
  <si>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</si>
  <si>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</si>
  <si>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</si>
  <si>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</si>
  <si>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</si>
  <si>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</si>
  <si>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</si>
  <si>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</si>
  <si>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</si>
  <si>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</si>
  <si>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</si>
  <si>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</si>
  <si>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</si>
  <si>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</si>
  <si>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</si>
  <si>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</si>
  <si>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</si>
  <si>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</si>
  <si>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</si>
  <si>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</si>
  <si>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</si>
  <si>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</si>
  <si>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</si>
  <si>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</si>
  <si>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</si>
  <si>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</si>
  <si>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</si>
  <si>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</si>
  <si>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</si>
  <si>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</si>
  <si>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</si>
  <si>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</si>
  <si>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</si>
  <si>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</si>
  <si>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</si>
  <si>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</si>
  <si>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</si>
  <si>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</si>
  <si>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</si>
  <si>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</si>
  <si>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</si>
  <si>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</si>
  <si>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</si>
  <si>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</si>
  <si>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</si>
  <si>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</si>
  <si>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</si>
  <si>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</si>
  <si>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</si>
  <si>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</si>
  <si>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</si>
  <si>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</si>
  <si>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</si>
  <si>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</si>
  <si>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</si>
  <si>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</si>
  <si>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</si>
  <si>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</si>
  <si>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</si>
  <si>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</si>
  <si>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</si>
  <si>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</si>
  <si>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</si>
  <si>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</si>
  <si>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</si>
  <si>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</si>
  <si>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</si>
  <si>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</si>
  <si>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</si>
  <si>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</si>
  <si>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</si>
  <si>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</si>
  <si>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</si>
  <si>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</si>
  <si>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</si>
  <si>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</si>
  <si>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</si>
  <si>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</si>
  <si>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</si>
  <si>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</si>
  <si>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</si>
  <si>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</si>
  <si>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</si>
  <si>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</si>
  <si>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</si>
  <si>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</si>
  <si>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</si>
  <si>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</si>
  <si>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</si>
  <si>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</si>
  <si>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</si>
  <si>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</si>
  <si>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</si>
  <si>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</si>
  <si>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</si>
  <si>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</si>
  <si>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</si>
  <si>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</si>
  <si>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</si>
  <si>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</si>
  <si>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</si>
  <si>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</si>
  <si>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</si>
  <si>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</si>
  <si>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</si>
  <si>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</si>
  <si>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</si>
  <si>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</si>
  <si>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</si>
  <si>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</si>
  <si>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</si>
  <si>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</si>
  <si>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</si>
  <si>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</si>
  <si>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</si>
  <si>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</si>
  <si>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</si>
  <si>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</si>
  <si>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</si>
  <si>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</si>
  <si>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</si>
  <si>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</si>
  <si>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</si>
  <si>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</si>
  <si>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</si>
  <si>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</si>
  <si>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</si>
  <si>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</si>
  <si>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</si>
  <si>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</si>
  <si>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</si>
  <si>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</si>
  <si>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</si>
  <si>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</si>
  <si>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</si>
  <si>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</si>
  <si>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</si>
  <si>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</si>
  <si>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</si>
  <si>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</si>
  <si>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</si>
  <si>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</si>
  <si>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</si>
  <si>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</si>
  <si>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</si>
  <si>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</si>
  <si>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</si>
  <si>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</si>
  <si>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</si>
  <si>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</si>
  <si>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</si>
  <si>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</si>
  <si>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</si>
  <si>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</si>
  <si>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</si>
  <si>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</si>
  <si>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</si>
  <si>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</si>
  <si>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</si>
  <si>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</si>
  <si>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</si>
  <si>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</si>
  <si>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</si>
  <si>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</si>
  <si>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</si>
  <si>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</si>
  <si>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</si>
  <si>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</si>
  <si>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</si>
  <si>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</si>
  <si>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</si>
  <si>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</si>
  <si>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</si>
  <si>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</si>
  <si>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</si>
  <si>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</si>
  <si>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</si>
  <si>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</si>
  <si>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</si>
  <si>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</si>
  <si>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</si>
  <si>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</si>
  <si>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</si>
  <si>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</si>
  <si>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</si>
  <si>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</si>
  <si>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</si>
  <si>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</si>
  <si>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</si>
  <si>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</si>
  <si>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</si>
  <si>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</si>
  <si>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</si>
  <si>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</si>
  <si>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</si>
  <si>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</si>
  <si>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</si>
  <si>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</si>
  <si>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</si>
  <si>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</si>
  <si>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</si>
  <si>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</si>
  <si>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</si>
  <si>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</si>
  <si>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</si>
  <si>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</si>
  <si>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</si>
  <si>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</si>
  <si>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</si>
  <si>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</si>
  <si>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</si>
  <si>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</si>
  <si>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</si>
  <si>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</si>
  <si>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</si>
  <si>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</si>
  <si>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</si>
  <si>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</si>
  <si>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</si>
  <si>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</si>
  <si>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</si>
  <si>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</si>
  <si>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</si>
  <si>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</si>
  <si>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</si>
  <si>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</si>
  <si>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</si>
  <si>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</si>
  <si>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</si>
  <si>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</si>
  <si>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</si>
  <si>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</si>
  <si>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</si>
  <si>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</si>
  <si>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</si>
  <si>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</si>
  <si>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</si>
  <si>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</si>
  <si>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</si>
  <si>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</si>
  <si>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</si>
  <si>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</si>
  <si>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</si>
  <si>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</si>
  <si>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</si>
  <si>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</si>
  <si>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</si>
  <si>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</si>
  <si>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</si>
  <si>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</si>
  <si>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</si>
  <si>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</si>
  <si>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</si>
  <si>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</si>
  <si>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</si>
  <si>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</si>
  <si>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</si>
  <si>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</si>
  <si>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</si>
  <si>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</si>
  <si>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</si>
  <si>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</si>
  <si>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</si>
  <si>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</si>
  <si>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</si>
  <si>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</si>
  <si>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</si>
  <si>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</si>
  <si>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</si>
  <si>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</si>
  <si>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</si>
  <si>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</si>
  <si>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</si>
  <si>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</si>
  <si>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</si>
  <si>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</si>
  <si>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</si>
  <si>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</si>
  <si>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</si>
  <si>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</si>
  <si>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</si>
  <si>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</si>
  <si>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</si>
  <si>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</si>
  <si>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</si>
  <si>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</si>
  <si>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</si>
  <si>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</si>
  <si>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</si>
  <si>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</si>
  <si>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</si>
  <si>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</si>
  <si>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</si>
  <si>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</si>
  <si>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</si>
  <si>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</si>
  <si>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</si>
  <si>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</si>
  <si>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</si>
  <si>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</si>
  <si>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</si>
  <si>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</si>
  <si>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</si>
  <si>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</si>
  <si>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</si>
  <si>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</si>
  <si>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</si>
  <si>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</si>
  <si>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</si>
  <si>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</si>
  <si>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</si>
  <si>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</si>
  <si>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</si>
  <si>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</si>
  <si>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</si>
  <si>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</si>
  <si>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</si>
  <si>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</si>
  <si>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</si>
  <si>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</si>
  <si>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</si>
  <si>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</si>
  <si>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</si>
  <si>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</si>
  <si>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</si>
  <si>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</si>
  <si>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</si>
  <si>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</si>
  <si>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</si>
  <si>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</si>
  <si>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</si>
  <si>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</si>
  <si>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</si>
  <si>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</si>
  <si>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</si>
  <si>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</si>
  <si>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</si>
  <si>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</si>
  <si>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</si>
  <si>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</si>
  <si>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</si>
  <si>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</si>
  <si>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</si>
  <si>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</si>
  <si>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</si>
  <si>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</si>
  <si>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</si>
  <si>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</si>
  <si>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</si>
  <si>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</si>
  <si>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</si>
  <si>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</si>
  <si>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</si>
  <si>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</si>
  <si>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</si>
  <si>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</si>
  <si>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</si>
  <si>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</si>
  <si>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</si>
  <si>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</si>
  <si>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</si>
  <si>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</si>
  <si>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</si>
  <si>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</si>
  <si>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</si>
  <si>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</si>
  <si>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</si>
  <si>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</si>
  <si>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</si>
  <si>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</si>
  <si>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</si>
  <si>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</si>
  <si>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</si>
  <si>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</si>
  <si>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</si>
  <si>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</si>
  <si>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</si>
  <si>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</si>
  <si>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</si>
  <si>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</si>
  <si>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</si>
  <si>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</si>
  <si>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</si>
  <si>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</si>
  <si>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</si>
  <si>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</si>
  <si>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</si>
  <si>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</si>
  <si>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</si>
  <si>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</si>
  <si>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</si>
  <si>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</si>
  <si>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</si>
  <si>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</si>
  <si>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</si>
  <si>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</si>
  <si>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</si>
  <si>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</si>
  <si>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</si>
  <si>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</si>
  <si>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</si>
  <si>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</si>
  <si>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</si>
  <si>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</si>
  <si>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</si>
  <si>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</si>
  <si>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</si>
  <si>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</si>
  <si>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</si>
  <si>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</si>
  <si>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</si>
  <si>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</si>
  <si>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</si>
  <si>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</si>
  <si>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</si>
  <si>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</si>
  <si>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</si>
  <si>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</si>
  <si>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</si>
  <si>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</si>
  <si>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</si>
  <si>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</si>
  <si>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</si>
  <si>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</si>
  <si>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</si>
  <si>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</si>
  <si>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</si>
  <si>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</si>
  <si>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</si>
  <si>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</si>
  <si>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</si>
  <si>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</si>
  <si>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</si>
  <si>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</si>
  <si>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</si>
  <si>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</si>
  <si>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</si>
  <si>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</si>
  <si>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</si>
  <si>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</si>
  <si>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</si>
  <si>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</si>
  <si>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</si>
  <si>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</si>
  <si>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</si>
  <si>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</si>
  <si>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</si>
  <si>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</si>
  <si>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</si>
  <si>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</si>
  <si>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</si>
  <si>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</si>
  <si>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</si>
  <si>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</si>
  <si>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</si>
  <si>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</si>
  <si>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</si>
  <si>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</si>
  <si>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</si>
  <si>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</si>
  <si>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</si>
  <si>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</si>
  <si>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</si>
  <si>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</si>
  <si>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</si>
  <si>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</si>
  <si>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</si>
  <si>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</si>
  <si>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</si>
  <si>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</si>
  <si>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</si>
  <si>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</si>
  <si>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</si>
  <si>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</si>
  <si>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</si>
  <si>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</si>
  <si>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</si>
  <si>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</si>
  <si>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</si>
  <si>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</si>
  <si>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</si>
  <si>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</si>
  <si>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</si>
  <si>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</si>
  <si>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</si>
  <si>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</si>
  <si>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</si>
  <si>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</si>
  <si>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</si>
  <si>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</si>
  <si>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</si>
  <si>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</si>
  <si>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</si>
  <si>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</si>
  <si>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</si>
  <si>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</si>
  <si>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</si>
  <si>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</si>
  <si>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</si>
  <si>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</si>
  <si>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</si>
  <si>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</si>
  <si>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</si>
  <si>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</si>
  <si>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</si>
  <si>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</si>
  <si>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</si>
  <si>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</si>
  <si>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</si>
  <si>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</si>
  <si>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</si>
  <si>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</si>
  <si>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</si>
  <si>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</si>
  <si>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</si>
  <si>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</si>
  <si>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</si>
  <si>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</si>
  <si>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</si>
  <si>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</si>
  <si>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</si>
  <si>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</si>
  <si>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</si>
  <si>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</si>
  <si>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</si>
  <si>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</si>
  <si>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</si>
  <si>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</si>
  <si>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</si>
  <si>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</si>
  <si>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</si>
  <si>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</si>
  <si>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</si>
  <si>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</si>
  <si>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</si>
  <si>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</si>
  <si>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</si>
  <si>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</si>
  <si>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</si>
  <si>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</si>
  <si>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</si>
  <si>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</si>
  <si>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</si>
  <si>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</si>
  <si>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</si>
  <si>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</si>
  <si>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</si>
  <si>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</si>
  <si>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</si>
  <si>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</si>
  <si>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</si>
  <si>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</si>
  <si>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</si>
  <si>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</si>
  <si>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</si>
  <si>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</si>
  <si>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</si>
  <si>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</si>
  <si>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</si>
  <si>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</si>
  <si>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</si>
  <si>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</si>
  <si>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</si>
  <si>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</si>
  <si>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</si>
  <si>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</si>
  <si>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</si>
  <si>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</si>
  <si>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</si>
  <si>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</si>
  <si>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</si>
  <si>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</si>
  <si>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</si>
  <si>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</si>
  <si>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</si>
  <si>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</si>
  <si>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</si>
  <si>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</si>
  <si>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</si>
  <si>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</si>
  <si>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</si>
  <si>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</si>
  <si>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</si>
  <si>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</si>
  <si>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</si>
  <si>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</si>
  <si>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</si>
  <si>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</si>
  <si>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</si>
  <si>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</si>
  <si>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</si>
  <si>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</si>
  <si>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</si>
  <si>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</si>
  <si>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</si>
  <si>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</si>
  <si>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</si>
  <si>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</si>
  <si>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</si>
  <si>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</si>
  <si>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</si>
  <si>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</si>
  <si>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</si>
  <si>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</si>
  <si>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</si>
  <si>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</si>
  <si>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</si>
  <si>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</si>
  <si>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</si>
  <si>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</si>
  <si>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</si>
  <si>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</si>
  <si>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</si>
  <si>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</si>
  <si>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</si>
  <si>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</si>
  <si>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</si>
  <si>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</si>
  <si>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</si>
  <si>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</si>
  <si>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</si>
  <si>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</si>
  <si>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</si>
  <si>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</si>
  <si>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</si>
  <si>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</si>
  <si>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</si>
  <si>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</si>
  <si>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</si>
  <si>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</si>
  <si>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</si>
  <si>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</si>
  <si>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</si>
  <si>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</si>
  <si>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</si>
  <si>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</si>
  <si>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</si>
  <si>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</si>
  <si>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</si>
  <si>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</si>
  <si>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</si>
  <si>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</si>
  <si>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</si>
  <si>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</si>
  <si>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</si>
  <si>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</si>
  <si>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</si>
  <si>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</si>
  <si>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</si>
  <si>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</si>
  <si>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</si>
  <si>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</si>
  <si>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</si>
  <si>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</si>
  <si>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</si>
  <si>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</si>
  <si>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</si>
  <si>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</si>
  <si>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</si>
  <si>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</si>
  <si>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</si>
  <si>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</si>
  <si>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</si>
  <si>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</si>
  <si>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</si>
  <si>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</si>
  <si>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</si>
  <si>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</si>
  <si>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</si>
  <si>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</si>
  <si>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</si>
  <si>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</si>
  <si>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</si>
  <si>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</si>
  <si>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</si>
  <si>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</si>
  <si>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</si>
  <si>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</si>
  <si>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</si>
  <si>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</si>
  <si>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</si>
  <si>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</si>
  <si>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</si>
  <si>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</si>
  <si>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</si>
  <si>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</si>
  <si>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</si>
  <si>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</si>
  <si>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</si>
  <si>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</si>
  <si>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</si>
  <si>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</si>
  <si>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</si>
  <si>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</si>
  <si>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</si>
  <si>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</si>
  <si>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</si>
  <si>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</si>
  <si>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</si>
  <si>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</si>
  <si>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</si>
  <si>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</si>
  <si>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</si>
  <si>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</si>
  <si>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</si>
  <si>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</si>
  <si>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</si>
  <si>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</si>
  <si>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</si>
  <si>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</si>
  <si>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</si>
  <si>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</si>
  <si>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</si>
  <si>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</si>
  <si>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</si>
  <si>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</si>
  <si>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</si>
  <si>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</si>
  <si>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</si>
  <si>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</si>
  <si>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</si>
  <si>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</si>
  <si>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</si>
  <si>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</si>
  <si>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</si>
  <si>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</si>
  <si>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</si>
  <si>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</si>
  <si>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</si>
  <si>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</si>
  <si>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</si>
  <si>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</si>
  <si>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</si>
  <si>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</si>
  <si>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</si>
  <si>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</si>
  <si>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</si>
  <si>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</si>
  <si>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</si>
  <si>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</si>
  <si>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</si>
  <si>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</si>
  <si>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</si>
  <si>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</si>
  <si>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</si>
  <si>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</si>
  <si>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</si>
  <si>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</si>
  <si>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</si>
  <si>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</si>
  <si>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</si>
  <si>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</si>
  <si>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</si>
  <si>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</si>
  <si>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</si>
  <si>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</si>
  <si>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</si>
  <si>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</si>
  <si>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</si>
  <si>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</si>
  <si>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</si>
  <si>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</si>
  <si>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</si>
  <si>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</si>
  <si>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</si>
  <si>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</si>
  <si>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</si>
  <si>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</si>
  <si>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</si>
  <si>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</si>
  <si>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</si>
  <si>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</si>
  <si>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</si>
  <si>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</si>
  <si>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</si>
  <si>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</si>
  <si>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</si>
  <si>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</si>
  <si>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</si>
  <si>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</si>
  <si>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</si>
  <si>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</si>
  <si>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</si>
  <si>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</si>
  <si>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</si>
  <si>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</si>
  <si>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</si>
  <si>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</si>
  <si>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</si>
  <si>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</si>
  <si>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</si>
  <si>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</si>
  <si>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</si>
  <si>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</si>
  <si>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</si>
  <si>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</si>
  <si>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</si>
  <si>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</si>
  <si>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</si>
  <si>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</si>
  <si>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</si>
  <si>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</si>
  <si>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</si>
  <si>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</si>
  <si>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</si>
  <si>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</si>
  <si>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</si>
  <si>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</si>
  <si>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</si>
  <si>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</si>
  <si>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</si>
  <si>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</si>
  <si>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</si>
  <si>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</si>
  <si>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</si>
  <si>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</si>
  <si>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</si>
  <si>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</si>
  <si>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</si>
  <si>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</si>
  <si>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</si>
  <si>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</si>
  <si>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</si>
  <si>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</si>
  <si>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</si>
  <si>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</si>
  <si>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</si>
  <si>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</si>
  <si>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</si>
  <si>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</si>
  <si>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</si>
  <si>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</si>
  <si>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</si>
  <si>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</si>
  <si>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</si>
  <si>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</si>
  <si>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</si>
  <si>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</si>
  <si>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</si>
  <si>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</si>
  <si>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</si>
  <si>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</si>
  <si>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</si>
  <si>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</si>
  <si>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</si>
  <si>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</si>
  <si>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</si>
  <si>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</si>
  <si>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</si>
  <si>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</si>
  <si>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</si>
  <si>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</si>
  <si>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</si>
  <si>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</si>
  <si>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</si>
  <si>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</si>
  <si>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</si>
  <si>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</si>
  <si>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</si>
  <si>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</si>
  <si>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</si>
  <si>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</si>
  <si>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</si>
  <si>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</si>
  <si>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</si>
  <si>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</si>
  <si>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</si>
  <si>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</si>
  <si>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</si>
  <si>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</si>
  <si>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</si>
  <si>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</si>
  <si>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</si>
  <si>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</si>
  <si>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</si>
  <si>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</si>
  <si>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</si>
  <si>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</si>
  <si>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</si>
  <si>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</si>
  <si>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</si>
  <si>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</si>
  <si>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</si>
  <si>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</si>
  <si>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</si>
  <si>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</si>
  <si>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</si>
  <si>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</si>
  <si>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</si>
  <si>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</si>
  <si>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</si>
  <si>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</si>
  <si>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</si>
  <si>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</si>
  <si>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</si>
  <si>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</si>
  <si>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</si>
  <si>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</si>
  <si>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</si>
  <si>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</si>
  <si>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</si>
  <si>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</si>
  <si>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</si>
  <si>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</si>
  <si>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</si>
  <si>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</si>
  <si>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</si>
  <si>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</si>
  <si>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</si>
  <si>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</si>
  <si>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</si>
  <si>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</si>
  <si>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</si>
  <si>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</si>
  <si>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</si>
  <si>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</si>
  <si>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</si>
  <si>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</si>
  <si>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</si>
  <si>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</si>
  <si>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</si>
  <si>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</si>
  <si>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</si>
  <si>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</si>
  <si>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</si>
  <si>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</si>
  <si>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</si>
  <si>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</si>
  <si>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</si>
  <si>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</si>
  <si>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</si>
  <si>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</si>
  <si>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</si>
  <si>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</si>
  <si>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</si>
  <si>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</si>
  <si>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</si>
  <si>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</si>
  <si>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</si>
  <si>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</si>
  <si>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</si>
  <si>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</si>
  <si>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</si>
  <si>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</si>
  <si>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</si>
  <si>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</si>
  <si>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</si>
  <si>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</si>
  <si>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</si>
  <si>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</si>
  <si>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</si>
  <si>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</si>
  <si>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</si>
  <si>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</si>
  <si>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</si>
  <si>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</si>
  <si>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</si>
  <si>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</si>
  <si>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</si>
  <si>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</si>
  <si>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</si>
  <si>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</si>
  <si>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</si>
  <si>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</si>
  <si>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</si>
  <si>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</si>
  <si>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</si>
  <si>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</si>
  <si>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</si>
  <si>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</si>
  <si>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</si>
  <si>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</si>
  <si>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</si>
  <si>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</si>
  <si>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</si>
  <si>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</si>
  <si>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</si>
  <si>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</si>
  <si>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</si>
  <si>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</si>
  <si>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</si>
  <si>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</si>
  <si>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</si>
  <si>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</si>
  <si>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</si>
  <si>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</si>
  <si>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</si>
  <si>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</si>
  <si>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</si>
  <si>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</si>
  <si>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</si>
  <si>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</si>
  <si>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</si>
  <si>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</si>
  <si>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</si>
  <si>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</si>
  <si>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</si>
  <si>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</si>
  <si>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</si>
  <si>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</si>
  <si>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</si>
  <si>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</si>
  <si>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</si>
  <si>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</si>
  <si>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</si>
  <si>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</si>
  <si>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</si>
  <si>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</si>
  <si>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</si>
  <si>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</si>
  <si>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</si>
  <si>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</si>
  <si>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</si>
  <si>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</si>
  <si>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</si>
  <si>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</si>
  <si>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</si>
  <si>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</si>
  <si>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</si>
  <si>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</si>
  <si>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</si>
  <si>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</si>
  <si>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</si>
  <si>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</si>
  <si>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</si>
  <si>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</si>
  <si>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</si>
  <si>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</si>
  <si>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</si>
  <si>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</si>
  <si>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</si>
  <si>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</si>
  <si>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</si>
  <si>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</si>
  <si>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</si>
  <si>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</si>
  <si>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</si>
  <si>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</si>
  <si>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</si>
  <si>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</si>
  <si>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</si>
  <si>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</si>
  <si>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</si>
  <si>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</si>
  <si>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</si>
  <si>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</si>
  <si>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</si>
  <si>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</si>
  <si>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</si>
  <si>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</si>
  <si>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</si>
  <si>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</si>
  <si>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</si>
  <si>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</si>
  <si>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</si>
  <si>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</si>
  <si>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</si>
  <si>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</si>
  <si>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</si>
  <si>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</si>
  <si>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</si>
  <si>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</si>
  <si>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</si>
  <si>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</si>
  <si>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</si>
  <si>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</si>
  <si>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</si>
  <si>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</si>
  <si>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</si>
  <si>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</si>
  <si>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</si>
  <si>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</si>
  <si>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</si>
  <si>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</si>
  <si>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</si>
  <si>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</si>
  <si>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</si>
  <si>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</si>
  <si>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</si>
  <si>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</si>
  <si>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</si>
  <si>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</si>
  <si>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</si>
  <si>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</si>
  <si>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</si>
  <si>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</si>
  <si>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</si>
  <si>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</si>
  <si>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</si>
  <si>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</si>
  <si>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</si>
  <si>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</si>
  <si>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</si>
  <si>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</si>
  <si>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</si>
  <si>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</si>
  <si>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</si>
  <si>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</si>
  <si>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</si>
  <si>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</si>
  <si>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</si>
  <si>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</si>
  <si>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</si>
  <si>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</si>
  <si>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</si>
  <si>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</si>
  <si>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</si>
  <si>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</si>
  <si>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</si>
  <si>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</si>
  <si>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</si>
  <si>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</si>
  <si>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</si>
  <si>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</si>
  <si>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</si>
  <si>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</si>
  <si>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</si>
  <si>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</si>
  <si>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</si>
  <si>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</si>
  <si>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</si>
  <si>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</si>
  <si>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</si>
  <si>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</si>
  <si>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</si>
  <si>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</si>
  <si>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</si>
  <si>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</si>
  <si>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</si>
  <si>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</si>
  <si>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</si>
  <si>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</si>
  <si>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</si>
  <si>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</si>
  <si>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</si>
  <si>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</si>
  <si>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</si>
  <si>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</si>
  <si>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</si>
  <si>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</si>
  <si>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</si>
  <si>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</si>
  <si>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</si>
  <si>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</si>
  <si>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</si>
  <si>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</si>
  <si>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</si>
  <si>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</si>
  <si>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</si>
  <si>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</si>
  <si>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</si>
  <si>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</si>
  <si>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</si>
  <si>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</si>
  <si>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</si>
  <si>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</si>
  <si>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</si>
  <si>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</si>
  <si>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</si>
  <si>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</si>
  <si>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</si>
  <si>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</si>
  <si>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</si>
  <si>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</si>
  <si>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</si>
  <si>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</si>
  <si>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</si>
  <si>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</si>
  <si>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</si>
  <si>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</si>
  <si>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</si>
  <si>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</si>
  <si>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</si>
  <si>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</si>
  <si>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</si>
  <si>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</si>
  <si>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</si>
  <si>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</si>
  <si>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</si>
  <si>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</si>
  <si>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</si>
  <si>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</si>
  <si>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</si>
  <si>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</si>
  <si>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</si>
  <si>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</si>
  <si>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</si>
  <si>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</si>
  <si>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</si>
  <si>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</si>
  <si>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</si>
  <si>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</si>
  <si>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</si>
  <si>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</si>
  <si>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</si>
  <si>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</si>
  <si>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</si>
  <si>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</si>
  <si>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</si>
  <si>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</si>
  <si>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</si>
  <si>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</si>
  <si>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</si>
  <si>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</si>
  <si>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</si>
  <si>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</si>
  <si>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</si>
  <si>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</si>
  <si>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</si>
  <si>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</si>
  <si>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</si>
  <si>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</si>
  <si>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</si>
  <si>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</si>
  <si>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</si>
  <si>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</si>
  <si>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</si>
  <si>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</si>
  <si>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</si>
  <si>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</si>
  <si>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</si>
  <si>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</si>
  <si>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</si>
  <si>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</si>
  <si>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</si>
  <si>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</si>
  <si>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</si>
  <si>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</si>
  <si>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</si>
  <si>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</si>
  <si>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</si>
  <si>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</si>
  <si>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</si>
  <si>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</si>
  <si>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</si>
  <si>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</si>
  <si>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</si>
  <si>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</si>
  <si>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</si>
  <si>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</si>
  <si>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</si>
  <si>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</si>
  <si>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</si>
  <si>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</si>
  <si>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</si>
  <si>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</si>
  <si>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</si>
  <si>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</si>
  <si>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</si>
  <si>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</si>
  <si>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</si>
  <si>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</si>
  <si>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</si>
  <si>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</si>
  <si>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</si>
  <si>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</si>
  <si>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</si>
  <si>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</si>
  <si>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</si>
  <si>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</si>
  <si>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</si>
  <si>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</si>
  <si>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</si>
  <si>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</si>
  <si>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</si>
  <si>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</si>
  <si>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</si>
  <si>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</si>
  <si>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</si>
  <si>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</si>
  <si>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</si>
  <si>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</si>
  <si>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</si>
  <si>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</si>
  <si>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</si>
  <si>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</si>
  <si>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</si>
  <si>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</si>
  <si>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</si>
  <si>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</si>
  <si>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</si>
  <si>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</si>
  <si>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</si>
  <si>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</si>
  <si>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</si>
  <si>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</si>
  <si>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</si>
  <si>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</si>
  <si>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</si>
  <si>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</si>
  <si>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</si>
  <si>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</si>
  <si>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</si>
  <si>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</si>
  <si>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</si>
  <si>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</si>
  <si>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</si>
  <si>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</si>
  <si>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</si>
  <si>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</si>
  <si>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</si>
  <si>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</si>
  <si>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</si>
  <si>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</si>
  <si>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</si>
  <si>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</si>
  <si>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</si>
  <si>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</si>
  <si>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</si>
  <si>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</si>
  <si>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</si>
  <si>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</si>
  <si>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</si>
  <si>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</si>
  <si>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</si>
  <si>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</si>
  <si>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</si>
  <si>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</si>
  <si>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</si>
  <si>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</si>
  <si>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</si>
  <si>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</si>
  <si>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</si>
  <si>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</si>
  <si>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</si>
  <si>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</si>
  <si>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</si>
  <si>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</si>
  <si>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</si>
  <si>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</si>
  <si>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</si>
  <si>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</si>
  <si>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</si>
  <si>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</si>
  <si>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</si>
  <si>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</si>
  <si>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</si>
  <si>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</si>
  <si>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</si>
  <si>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</si>
  <si>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</si>
  <si>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</si>
  <si>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</si>
  <si>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</si>
  <si>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</si>
  <si>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</si>
  <si>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</si>
  <si>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</si>
  <si>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</si>
  <si>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</si>
  <si>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</si>
  <si>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</si>
  <si>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</si>
  <si>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</si>
  <si>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</si>
  <si>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</si>
  <si>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</si>
  <si>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</si>
  <si>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</si>
  <si>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</si>
  <si>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</si>
  <si>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</si>
  <si>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</si>
  <si>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</si>
  <si>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</si>
  <si>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</si>
  <si>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</si>
  <si>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</si>
  <si>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</si>
  <si>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</si>
  <si>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</si>
  <si>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</si>
  <si>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</si>
  <si>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</si>
  <si>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</si>
  <si>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</si>
  <si>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</si>
  <si>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</si>
  <si>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</si>
  <si>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</si>
  <si>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</si>
  <si>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</si>
  <si>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</si>
  <si>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</si>
  <si>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</si>
  <si>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</si>
  <si>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</si>
  <si>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</si>
  <si>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</si>
  <si>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</si>
  <si>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</si>
  <si>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</si>
  <si>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</si>
  <si>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</si>
  <si>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</si>
  <si>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</si>
  <si>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</si>
  <si>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</si>
  <si>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</si>
  <si>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</si>
  <si>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</si>
  <si>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</si>
  <si>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</si>
  <si>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</si>
  <si>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</si>
  <si>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</si>
  <si>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</si>
  <si>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</si>
  <si>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</si>
  <si>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</si>
  <si>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</si>
  <si>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</si>
  <si>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</si>
  <si>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</si>
  <si>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</si>
  <si>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</si>
  <si>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</si>
  <si>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</si>
  <si>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</si>
  <si>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</si>
  <si>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</si>
  <si>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</si>
  <si>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</si>
  <si>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</si>
  <si>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</si>
  <si>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</si>
  <si>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</si>
  <si>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</si>
  <si>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</si>
  <si>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</si>
  <si>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</si>
  <si>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</si>
  <si>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</si>
  <si>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</si>
  <si>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</si>
  <si>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</si>
  <si>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</si>
  <si>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</si>
  <si>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</si>
  <si>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</si>
  <si>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</si>
  <si>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</si>
  <si>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</si>
  <si>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</si>
  <si>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</si>
  <si>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</si>
  <si>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</si>
  <si>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</si>
  <si>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</si>
  <si>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</si>
  <si>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</si>
  <si>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</si>
  <si>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</si>
  <si>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</si>
  <si>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</si>
  <si>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</si>
  <si>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</si>
  <si>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</si>
  <si>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</si>
  <si>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</si>
  <si>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</si>
  <si>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</si>
  <si>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</si>
  <si>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</si>
  <si>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</si>
  <si>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</si>
  <si>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</si>
  <si>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</si>
  <si>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</si>
  <si>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</si>
  <si>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</si>
  <si>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</si>
  <si>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</si>
  <si>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</si>
  <si>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</si>
  <si>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</si>
  <si>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</si>
  <si>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</si>
  <si>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</si>
  <si>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</si>
  <si>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</si>
  <si>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</si>
  <si>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</si>
  <si>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</si>
  <si>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</si>
  <si>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</si>
  <si>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</si>
  <si>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</si>
  <si>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</si>
  <si>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</si>
  <si>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</si>
  <si>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</si>
  <si>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</si>
  <si>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</si>
  <si>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</si>
  <si>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</si>
  <si>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</si>
  <si>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</si>
  <si>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</si>
  <si>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</si>
  <si>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</si>
  <si>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</si>
  <si>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</si>
  <si>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</si>
  <si>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</si>
  <si>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</si>
  <si>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</si>
  <si>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</si>
  <si>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</si>
  <si>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</si>
  <si>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</si>
  <si>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</si>
  <si>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</si>
  <si>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</si>
  <si>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</si>
  <si>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</si>
  <si>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</si>
  <si>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</si>
  <si>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</si>
  <si>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</si>
  <si>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</si>
  <si>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</si>
  <si>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</si>
  <si>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</si>
  <si>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</si>
  <si>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</si>
  <si>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</si>
  <si>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</si>
  <si>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</si>
  <si>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</si>
  <si>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</si>
  <si>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</si>
  <si>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</si>
  <si>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</si>
  <si>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</si>
  <si>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</si>
  <si>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</si>
  <si>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</si>
  <si>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</si>
  <si>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</si>
  <si>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</si>
  <si>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</si>
  <si>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</si>
  <si>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</si>
  <si>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</si>
  <si>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</si>
  <si>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</si>
  <si>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</si>
  <si>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</si>
  <si>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</si>
  <si>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</si>
  <si>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</si>
  <si>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</si>
  <si>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</si>
  <si>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</si>
  <si>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</si>
  <si>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</si>
  <si>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</si>
  <si>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</si>
  <si>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</si>
  <si>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</si>
  <si>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</si>
  <si>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</si>
  <si>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</si>
  <si>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</si>
  <si>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</si>
  <si>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</si>
  <si>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</si>
  <si>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</si>
  <si>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</si>
  <si>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</si>
  <si>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</si>
  <si>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</si>
  <si>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</si>
  <si>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</si>
  <si>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</si>
  <si>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</si>
  <si>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</si>
  <si>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</si>
  <si>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</si>
  <si>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</si>
  <si>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</si>
  <si>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</si>
  <si>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</si>
  <si>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</si>
  <si>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</si>
  <si>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</si>
  <si>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</si>
  <si>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</si>
  <si>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</si>
  <si>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</si>
  <si>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</si>
  <si>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</si>
  <si>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</si>
  <si>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</si>
  <si>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</si>
  <si>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</si>
  <si>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</si>
  <si>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</si>
  <si>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</si>
  <si>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</si>
  <si>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</si>
  <si>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</si>
  <si>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</si>
  <si>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</si>
  <si>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</si>
  <si>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</si>
  <si>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</si>
  <si>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</si>
  <si>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</si>
  <si>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</si>
  <si>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</si>
  <si>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</si>
  <si>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</si>
  <si>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</si>
  <si>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</si>
  <si>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</si>
  <si>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</si>
  <si>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</si>
  <si>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</si>
  <si>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</si>
  <si>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</si>
  <si>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</si>
  <si>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</si>
  <si>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</si>
  <si>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</si>
  <si>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</si>
  <si>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</si>
  <si>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</si>
  <si>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</si>
  <si>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</si>
  <si>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</si>
  <si>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</si>
  <si>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</si>
  <si>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</si>
  <si>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</si>
  <si>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</si>
  <si>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</si>
  <si>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</si>
  <si>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</si>
  <si>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</si>
  <si>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</si>
  <si>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</si>
  <si>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</si>
  <si>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</si>
  <si>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</si>
  <si>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</si>
  <si>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</si>
  <si>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</si>
  <si>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</si>
  <si>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</si>
  <si>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</si>
  <si>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</si>
  <si>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</si>
  <si>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</si>
  <si>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</si>
  <si>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</si>
  <si>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</si>
  <si>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</si>
  <si>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</si>
  <si>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</si>
  <si>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</si>
  <si>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</si>
  <si>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</si>
  <si>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</si>
  <si>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</si>
  <si>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</si>
  <si>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</si>
  <si>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</si>
  <si>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</si>
  <si>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</si>
  <si>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</si>
  <si>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</si>
  <si>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</si>
  <si>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</si>
  <si>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</si>
  <si>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</si>
  <si>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</si>
  <si>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</si>
  <si>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</si>
  <si>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</si>
  <si>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</si>
  <si>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</si>
  <si>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</si>
  <si>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</si>
  <si>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</si>
  <si>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</si>
  <si>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</si>
  <si>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</si>
  <si>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</si>
  <si>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</si>
  <si>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</si>
  <si>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</si>
  <si>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</si>
  <si>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</si>
  <si>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</si>
  <si>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</si>
  <si>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</si>
  <si>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</si>
  <si>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</si>
  <si>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</si>
  <si>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</si>
  <si>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</si>
  <si>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</si>
  <si>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</si>
  <si>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</si>
  <si>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</si>
  <si>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</si>
  <si>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</si>
  <si>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</si>
  <si>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</si>
  <si>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</si>
  <si>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</si>
  <si>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</si>
  <si>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</si>
  <si>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</si>
  <si>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</si>
  <si>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</si>
  <si>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</si>
  <si>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</si>
  <si>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</si>
  <si>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</si>
  <si>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</si>
  <si>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</si>
  <si>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</si>
  <si>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</si>
  <si>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</si>
  <si>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</si>
  <si>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</si>
  <si>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</si>
  <si>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</si>
  <si>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</si>
  <si>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</si>
  <si>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</si>
  <si>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</si>
  <si>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</si>
  <si>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</si>
  <si>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</si>
  <si>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</si>
  <si>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</si>
  <si>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</si>
  <si>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</si>
  <si>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</si>
  <si>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</si>
  <si>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</si>
  <si>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</si>
  <si>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</si>
  <si>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</si>
  <si>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</si>
  <si>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</si>
  <si>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</si>
  <si>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</si>
  <si>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</si>
  <si>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</si>
  <si>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</si>
  <si>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</si>
  <si>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</si>
  <si>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</si>
  <si>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</si>
  <si>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</si>
  <si>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</si>
  <si>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</si>
  <si>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</si>
  <si>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</si>
  <si>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</si>
  <si>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</si>
  <si>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</si>
  <si>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</si>
  <si>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</si>
  <si>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</si>
  <si>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</si>
  <si>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</si>
  <si>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</si>
  <si>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</si>
  <si>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</si>
  <si>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</si>
  <si>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</si>
  <si>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</si>
  <si>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</si>
  <si>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</si>
  <si>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</si>
  <si>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</si>
  <si>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</si>
  <si>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</si>
  <si>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</si>
  <si>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</si>
  <si>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</si>
  <si>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</si>
  <si>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</si>
  <si>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</si>
  <si>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</si>
  <si>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</si>
  <si>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</si>
  <si>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</si>
  <si>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</si>
  <si>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</si>
  <si>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</si>
  <si>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</si>
  <si>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</si>
  <si>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</si>
  <si>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</si>
  <si>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</si>
  <si>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</si>
  <si>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</si>
  <si>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</si>
  <si>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</si>
  <si>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</si>
  <si>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</si>
  <si>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</si>
  <si>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</si>
  <si>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</si>
  <si>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</si>
  <si>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</si>
  <si>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</si>
  <si>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</si>
  <si>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</si>
  <si>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</si>
  <si>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</si>
  <si>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</si>
  <si>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</si>
  <si>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</si>
  <si>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</si>
  <si>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</si>
  <si>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</si>
  <si>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</si>
  <si>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</si>
  <si>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</si>
  <si>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</si>
  <si>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</si>
  <si>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</si>
  <si>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</si>
  <si>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</si>
  <si>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</si>
  <si>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</si>
  <si>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</si>
  <si>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</si>
  <si>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</si>
  <si>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</si>
  <si>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</si>
  <si>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</si>
  <si>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</si>
  <si>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</si>
  <si>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</si>
  <si>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</si>
  <si>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</si>
  <si>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</si>
  <si>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</si>
  <si>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</si>
  <si>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</si>
  <si>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</si>
  <si>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</si>
  <si>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</si>
  <si>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</si>
  <si>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</si>
  <si>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</si>
  <si>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</si>
  <si>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</si>
  <si>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</si>
  <si>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</si>
  <si>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</si>
  <si>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</si>
  <si>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</si>
  <si>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</si>
  <si>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</si>
  <si>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</si>
  <si>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</si>
  <si>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</si>
  <si>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</si>
  <si>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</si>
  <si>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</si>
  <si>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</si>
  <si>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</si>
  <si>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</si>
  <si>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</si>
  <si>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</si>
  <si>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</si>
  <si>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</si>
  <si>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</si>
  <si>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</si>
  <si>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</si>
  <si>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</si>
  <si>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</si>
  <si>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</si>
  <si>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</si>
  <si>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</si>
  <si>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</si>
  <si>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</si>
  <si>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</si>
  <si>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</si>
  <si>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</si>
  <si>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</si>
  <si>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</si>
  <si>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</si>
  <si>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</si>
  <si>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</si>
  <si>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</si>
  <si>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</si>
  <si>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</si>
  <si>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</si>
  <si>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</si>
  <si>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</si>
  <si>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</si>
  <si>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</si>
  <si>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</si>
  <si>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</si>
  <si>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</si>
  <si>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</si>
  <si>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</si>
  <si>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</si>
  <si>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</si>
  <si>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</si>
  <si>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</si>
  <si>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</si>
  <si>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</si>
  <si>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</si>
  <si>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</si>
  <si>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</si>
  <si>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</si>
  <si>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</si>
  <si>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</si>
  <si>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</si>
  <si>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</si>
  <si>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</si>
  <si>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</si>
  <si>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</si>
  <si>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</si>
  <si>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</si>
  <si>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</si>
  <si>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</si>
  <si>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</si>
  <si>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</si>
  <si>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</si>
  <si>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</si>
  <si>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</si>
  <si>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</si>
  <si>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</si>
  <si>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</si>
  <si>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</si>
  <si>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</si>
  <si>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</si>
  <si>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</si>
  <si>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</si>
  <si>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</si>
  <si>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</si>
  <si>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</si>
  <si>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</si>
  <si>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</si>
  <si>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</si>
  <si>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</si>
  <si>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</si>
  <si>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</si>
  <si>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</si>
  <si>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</si>
  <si>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</si>
  <si>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</si>
  <si>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</si>
  <si>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</si>
  <si>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</si>
  <si>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</si>
  <si>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</si>
  <si>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</si>
  <si>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</si>
  <si>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</si>
  <si>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</si>
  <si>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</si>
  <si>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</si>
  <si>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</si>
  <si>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</si>
  <si>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</si>
  <si>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</si>
  <si>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</si>
  <si>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</si>
  <si>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</si>
  <si>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</si>
  <si>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</si>
  <si>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</si>
  <si>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</si>
  <si>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</si>
  <si>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</si>
  <si>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</si>
  <si>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</si>
  <si>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</si>
  <si>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</si>
  <si>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</si>
  <si>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</si>
  <si>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</si>
  <si>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</si>
  <si>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</si>
  <si>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</si>
  <si>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</si>
  <si>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</si>
  <si>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</si>
  <si>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</si>
  <si>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</si>
  <si>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</si>
  <si>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</si>
  <si>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</si>
  <si>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</si>
  <si>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</si>
  <si>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</si>
  <si>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</si>
  <si>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</si>
  <si>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</si>
  <si>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</si>
  <si>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</si>
  <si>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</si>
  <si>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</si>
  <si>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</si>
  <si>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</si>
  <si>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</si>
  <si>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</si>
  <si>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</si>
  <si>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</si>
  <si>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</si>
  <si>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</si>
  <si>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</si>
  <si>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</si>
  <si>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</si>
  <si>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</si>
  <si>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</si>
  <si>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</si>
  <si>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</si>
  <si>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</si>
  <si>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</si>
  <si>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</si>
  <si>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</si>
  <si>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</si>
  <si>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</si>
  <si>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</si>
  <si>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</si>
  <si>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</si>
  <si>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</si>
  <si>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</si>
  <si>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</si>
  <si>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</si>
  <si>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</si>
  <si>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</si>
  <si>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</si>
  <si>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</si>
  <si>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</si>
  <si>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</si>
  <si>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</si>
  <si>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</si>
  <si>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</si>
  <si>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</si>
  <si>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</si>
  <si>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</si>
  <si>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</si>
  <si>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</si>
  <si>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</si>
  <si>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</si>
  <si>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</si>
  <si>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</si>
  <si>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</si>
  <si>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</si>
  <si>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</si>
  <si>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</si>
  <si>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</si>
  <si>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</si>
  <si>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</si>
  <si>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</si>
  <si>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</si>
  <si>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</si>
  <si>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</si>
  <si>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</si>
  <si>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</si>
  <si>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</si>
  <si>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</si>
  <si>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</si>
  <si>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</si>
  <si>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</si>
  <si>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</si>
  <si>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</si>
  <si>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</si>
  <si>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</si>
  <si>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</si>
  <si>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</si>
  <si>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</si>
  <si>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</si>
  <si>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</si>
  <si>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</si>
  <si>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</si>
  <si>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</si>
  <si>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</si>
  <si>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</si>
  <si>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</si>
  <si>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</si>
  <si>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</si>
  <si>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</si>
  <si>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</si>
  <si>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</si>
  <si>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</si>
  <si>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</si>
  <si>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</si>
  <si>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</si>
  <si>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</si>
  <si>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</si>
  <si>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</si>
  <si>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</si>
  <si>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</si>
  <si>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</si>
  <si>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</si>
  <si>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</si>
  <si>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</si>
  <si>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</si>
  <si>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</si>
  <si>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</si>
  <si>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</si>
  <si>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</si>
  <si>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</si>
  <si>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</si>
  <si>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</si>
  <si>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</si>
  <si>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</si>
  <si>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</si>
  <si>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</si>
  <si>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</si>
  <si>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</si>
  <si>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</si>
  <si>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</si>
  <si>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</si>
  <si>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</si>
  <si>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</si>
  <si>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</si>
  <si>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</si>
  <si>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</si>
  <si>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</si>
  <si>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</si>
  <si>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</si>
  <si>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</si>
  <si>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</si>
  <si>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</si>
  <si>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</si>
  <si>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</si>
  <si>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</si>
  <si>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</si>
  <si>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</si>
  <si>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</si>
  <si>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</si>
  <si>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</si>
  <si>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</si>
  <si>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</si>
  <si>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</si>
  <si>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</si>
  <si>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</si>
  <si>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</si>
  <si>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</si>
  <si>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</si>
  <si>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</si>
  <si>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</si>
  <si>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</si>
  <si>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</si>
  <si>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</si>
  <si>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</si>
  <si>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</si>
  <si>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</si>
  <si>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</si>
  <si>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</si>
  <si>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</si>
  <si>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</si>
  <si>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</si>
  <si>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</si>
  <si>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</si>
  <si>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</si>
  <si>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</si>
  <si>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</si>
  <si>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</si>
  <si>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</si>
  <si>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</si>
  <si>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</si>
  <si>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</si>
  <si>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</si>
  <si>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</si>
  <si>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</si>
  <si>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</si>
  <si>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</si>
  <si>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</si>
  <si>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</si>
  <si>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</si>
  <si>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</si>
  <si>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</si>
  <si>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</si>
  <si>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</si>
  <si>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</si>
  <si>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</si>
  <si>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</si>
  <si>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</si>
  <si>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</si>
  <si>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</si>
  <si>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</si>
  <si>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</si>
  <si>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</si>
  <si>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</si>
  <si>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</si>
  <si>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</si>
  <si>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</si>
  <si>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</si>
  <si>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</si>
  <si>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</si>
  <si>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</si>
  <si>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</si>
  <si>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</si>
  <si>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</si>
  <si>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</si>
  <si>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</si>
  <si>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</si>
  <si>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</si>
  <si>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</si>
  <si>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</si>
  <si>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</si>
  <si>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</si>
  <si>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</si>
  <si>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</si>
  <si>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</si>
  <si>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</si>
  <si>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</si>
  <si>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</si>
  <si>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</si>
  <si>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</si>
  <si>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</si>
  <si>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</si>
  <si>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</si>
  <si>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</si>
  <si>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</si>
  <si>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</si>
  <si>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</si>
  <si>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</si>
  <si>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</si>
  <si>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</si>
  <si>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</si>
  <si>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</si>
  <si>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</si>
  <si>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</si>
  <si>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</si>
  <si>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</si>
  <si>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</si>
  <si>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</si>
  <si>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</si>
  <si>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</si>
  <si>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</si>
  <si>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</si>
  <si>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</si>
  <si>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</si>
  <si>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</si>
  <si>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</si>
  <si>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</si>
  <si>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</si>
  <si>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</si>
  <si>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</si>
  <si>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</si>
  <si>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</si>
  <si>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</si>
  <si>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</si>
  <si>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</si>
  <si>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</si>
  <si>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</si>
  <si>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</si>
  <si>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</si>
  <si>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</si>
  <si>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</si>
  <si>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</si>
  <si>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</si>
  <si>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</si>
  <si>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</si>
  <si>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</si>
  <si>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</si>
  <si>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</si>
  <si>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</si>
  <si>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</si>
  <si>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</si>
  <si>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</si>
  <si>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</si>
  <si>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</si>
  <si>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</si>
  <si>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</si>
  <si>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</si>
  <si>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</si>
  <si>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</si>
  <si>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</si>
  <si>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</si>
  <si>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</si>
  <si>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</si>
  <si>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</si>
  <si>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</si>
  <si>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</si>
  <si>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</si>
  <si>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</si>
  <si>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</si>
  <si>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</si>
  <si>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</si>
  <si>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</si>
  <si>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</si>
  <si>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</si>
  <si>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</si>
  <si>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</si>
  <si>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</si>
  <si>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</si>
  <si>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</si>
  <si>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</si>
  <si>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</si>
  <si>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</si>
  <si>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</si>
  <si>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</si>
  <si>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</si>
  <si>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</si>
  <si>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</si>
  <si>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</si>
  <si>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</si>
  <si>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</si>
  <si>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</si>
  <si>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</si>
  <si>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</si>
  <si>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</si>
  <si>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</si>
  <si>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</si>
  <si>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</si>
  <si>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</si>
  <si>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</si>
  <si>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</si>
  <si>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</si>
  <si>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</si>
  <si>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</si>
  <si>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</si>
  <si>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</si>
  <si>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</si>
  <si>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</si>
  <si>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</si>
  <si>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</si>
  <si>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</si>
  <si>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</si>
  <si>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</si>
  <si>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</si>
  <si>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</si>
  <si>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</si>
  <si>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</si>
  <si>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</si>
  <si>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</si>
  <si>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</si>
  <si>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</si>
  <si>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</si>
  <si>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</si>
  <si>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</si>
  <si>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</si>
  <si>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</si>
  <si>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</si>
  <si>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</si>
  <si>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</si>
  <si>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</si>
  <si>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</si>
  <si>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</si>
  <si>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</si>
  <si>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</si>
  <si>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</si>
  <si>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</si>
  <si>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</si>
  <si>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</si>
  <si>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</si>
  <si>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</si>
  <si>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</si>
  <si>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</si>
  <si>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</si>
  <si>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</si>
  <si>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</si>
  <si>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</si>
  <si>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</si>
  <si>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</si>
  <si>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</si>
  <si>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</si>
  <si>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</si>
  <si>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</si>
  <si>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</si>
  <si>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</si>
  <si>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</si>
  <si>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</si>
  <si>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</si>
  <si>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</si>
  <si>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</si>
  <si>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</si>
  <si>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</si>
  <si>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</si>
  <si>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</si>
  <si>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</si>
  <si>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</si>
  <si>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</si>
  <si>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</si>
  <si>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</si>
  <si>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</si>
  <si>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</si>
  <si>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</si>
  <si>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</si>
  <si>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</si>
  <si>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</si>
  <si>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</si>
  <si>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</si>
  <si>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</si>
  <si>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</si>
  <si>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</si>
  <si>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</si>
  <si>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</si>
  <si>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</si>
  <si>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</si>
  <si>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</si>
  <si>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</si>
  <si>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</si>
  <si>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</si>
  <si>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</si>
  <si>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</si>
  <si>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</si>
  <si>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</si>
  <si>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</si>
  <si>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</si>
  <si>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</si>
  <si>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</si>
  <si>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</si>
  <si>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</si>
  <si>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</si>
  <si>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</si>
  <si>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</si>
  <si>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</si>
  <si>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</si>
  <si>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</si>
  <si>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</si>
  <si>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</si>
  <si>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</si>
  <si>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</si>
  <si>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</si>
  <si>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</si>
  <si>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</si>
  <si>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</si>
  <si>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</si>
  <si>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</si>
  <si>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</si>
  <si>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</si>
  <si>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</si>
  <si>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</si>
  <si>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</si>
  <si>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</si>
  <si>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</si>
  <si>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</si>
  <si>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</si>
  <si>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</si>
  <si>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</si>
  <si>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</si>
  <si>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</si>
  <si>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</si>
  <si>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</si>
  <si>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</si>
  <si>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</si>
  <si>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</si>
  <si>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</si>
  <si>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</si>
  <si>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</si>
  <si>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</si>
  <si>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</si>
  <si>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</si>
  <si>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</si>
  <si>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</si>
  <si>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</si>
  <si>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</si>
  <si>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</si>
  <si>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</si>
  <si>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</si>
  <si>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</si>
  <si>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</si>
  <si>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</si>
  <si>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</si>
  <si>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</si>
  <si>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</si>
  <si>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</si>
  <si>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</si>
  <si>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</si>
  <si>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</si>
  <si>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</si>
  <si>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</si>
  <si>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</si>
  <si>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</si>
  <si>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</si>
  <si>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</si>
  <si>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</si>
  <si>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</si>
  <si>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</si>
  <si>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</si>
  <si>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</si>
  <si>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</si>
  <si>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</si>
  <si>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</si>
  <si>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</si>
  <si>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</si>
  <si>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</si>
  <si>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</si>
  <si>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</si>
  <si>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</si>
  <si>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</si>
  <si>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</si>
  <si>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</si>
  <si>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</si>
  <si>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</si>
  <si>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</si>
  <si>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</si>
  <si>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</si>
  <si>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</si>
  <si>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</si>
  <si>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</si>
  <si>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</si>
  <si>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</si>
  <si>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</si>
  <si>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</si>
  <si>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</si>
  <si>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</si>
  <si>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</si>
  <si>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</si>
  <si>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</si>
  <si>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</si>
  <si>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</si>
  <si>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</si>
  <si>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</si>
  <si>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</si>
  <si>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</si>
  <si>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</si>
  <si>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</si>
  <si>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</si>
  <si>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</si>
  <si>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</si>
  <si>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</si>
  <si>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</si>
  <si>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</si>
  <si>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</si>
  <si>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</si>
  <si>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</si>
  <si>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</si>
  <si>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</si>
  <si>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</si>
  <si>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</si>
  <si>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</si>
  <si>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</si>
  <si>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</si>
  <si>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</si>
  <si>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</si>
  <si>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</si>
  <si>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</si>
  <si>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</si>
  <si>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</si>
  <si>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</si>
  <si>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</si>
  <si>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</si>
  <si>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</si>
  <si>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</si>
  <si>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</si>
  <si>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</si>
  <si>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</si>
  <si>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</si>
  <si>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</si>
  <si>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</si>
  <si>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</si>
  <si>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</si>
  <si>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</si>
  <si>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</si>
  <si>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</si>
  <si>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</si>
  <si>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</si>
  <si>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</si>
  <si>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</si>
  <si>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</si>
  <si>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</si>
  <si>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</si>
  <si>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</si>
  <si>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</si>
  <si>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</si>
  <si>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</si>
  <si>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</si>
  <si>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</si>
  <si>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</si>
  <si>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</si>
  <si>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</si>
  <si>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</si>
  <si>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</si>
  <si>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</si>
  <si>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</si>
  <si>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</si>
  <si>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</si>
  <si>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</si>
  <si>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</si>
  <si>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</si>
  <si>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</si>
  <si>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</si>
  <si>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</si>
  <si>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</si>
  <si>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</si>
  <si>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</si>
  <si>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</si>
  <si>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</si>
  <si>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</si>
  <si>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</si>
  <si>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</si>
  <si>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</si>
  <si>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</si>
  <si>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</si>
  <si>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</si>
  <si>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</si>
  <si>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</si>
  <si>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</si>
  <si>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</si>
  <si>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</si>
  <si>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</si>
  <si>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</si>
  <si>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</si>
  <si>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</si>
  <si>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</si>
  <si>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</si>
  <si>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</si>
  <si>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</si>
  <si>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</si>
  <si>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</si>
  <si>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</si>
  <si>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</si>
  <si>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</si>
  <si>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</si>
  <si>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</si>
  <si>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</si>
  <si>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</si>
  <si>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</si>
  <si>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</si>
  <si>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</si>
  <si>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</si>
  <si>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</si>
  <si>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</si>
  <si>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</si>
  <si>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</si>
  <si>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</si>
  <si>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</si>
  <si>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</si>
  <si>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</si>
  <si>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</si>
  <si>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</si>
  <si>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</si>
  <si>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</si>
  <si>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</si>
  <si>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</si>
  <si>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</si>
  <si>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</si>
  <si>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</si>
  <si>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</si>
  <si>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</si>
  <si>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</si>
  <si>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</si>
  <si>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</si>
  <si>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</si>
  <si>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</si>
  <si>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</si>
  <si>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</si>
  <si>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</si>
  <si>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</si>
  <si>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</si>
  <si>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</si>
  <si>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</si>
  <si>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</si>
  <si>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</si>
  <si>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</si>
  <si>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</si>
  <si>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</si>
  <si>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</si>
  <si>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</si>
  <si>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</si>
  <si>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</si>
  <si>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</si>
  <si>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</si>
  <si>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</si>
  <si>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</si>
  <si>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</si>
  <si>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</si>
  <si>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</si>
  <si>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</si>
  <si>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</si>
  <si>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</si>
  <si>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</si>
  <si>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</si>
  <si>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</si>
  <si>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</si>
  <si>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</si>
  <si>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</si>
  <si>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</si>
  <si>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</si>
  <si>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</si>
  <si>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</si>
  <si>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</si>
  <si>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</si>
  <si>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</si>
  <si>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</si>
  <si>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</si>
  <si>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</si>
  <si>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</si>
  <si>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</si>
  <si>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</si>
  <si>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</si>
  <si>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</si>
  <si>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</si>
  <si>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</si>
  <si>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</si>
  <si>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</si>
  <si>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</si>
  <si>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</si>
  <si>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</si>
  <si>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</si>
  <si>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</si>
  <si>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</si>
  <si>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</si>
  <si>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</si>
  <si>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</si>
  <si>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</si>
  <si>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</si>
  <si>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</si>
  <si>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</si>
  <si>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</si>
  <si>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</si>
  <si>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</si>
  <si>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</si>
  <si>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</si>
  <si>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</si>
  <si>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</si>
  <si>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</si>
  <si>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</si>
  <si>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</si>
  <si>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</si>
  <si>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</si>
  <si>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</si>
  <si>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</si>
  <si>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</si>
  <si>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</si>
  <si>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</si>
  <si>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</si>
  <si>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</si>
  <si>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</si>
  <si>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</si>
  <si>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</si>
  <si>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</si>
  <si>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</si>
  <si>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</si>
  <si>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</si>
  <si>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</si>
  <si>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</si>
  <si>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</si>
  <si>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</si>
  <si>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</si>
  <si>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</si>
  <si>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</si>
  <si>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</si>
  <si>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</si>
  <si>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</si>
  <si>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</si>
  <si>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</si>
  <si>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</si>
  <si>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</si>
  <si>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</si>
  <si>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</si>
  <si>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</si>
  <si>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</si>
  <si>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</si>
  <si>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</si>
  <si>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</si>
  <si>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</si>
  <si>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</si>
  <si>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</si>
  <si>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</si>
  <si>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</si>
  <si>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</si>
  <si>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</si>
  <si>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</si>
  <si>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</si>
  <si>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</si>
  <si>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</si>
  <si>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</si>
  <si>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</si>
  <si>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</si>
  <si>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</si>
  <si>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</si>
  <si>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</si>
  <si>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</si>
  <si>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</si>
  <si>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</si>
  <si>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</si>
  <si>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</si>
  <si>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</si>
  <si>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</si>
  <si>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</si>
  <si>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</si>
  <si>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</si>
  <si>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</si>
  <si>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</si>
  <si>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</si>
  <si>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</si>
  <si>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</si>
  <si>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</si>
  <si>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</si>
  <si>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</si>
  <si>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</si>
  <si>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</si>
  <si>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</si>
  <si>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</si>
  <si>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</si>
  <si>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</si>
  <si>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</si>
  <si>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</si>
  <si>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</si>
  <si>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</si>
  <si>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</si>
  <si>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</si>
  <si>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</si>
  <si>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</si>
  <si>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</si>
  <si>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</si>
  <si>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</si>
  <si>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</si>
  <si>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</si>
  <si>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</si>
  <si>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</si>
  <si>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</si>
  <si>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</si>
  <si>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</si>
  <si>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</si>
  <si>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</si>
  <si>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</si>
  <si>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</si>
  <si>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</si>
  <si>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</si>
  <si>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</si>
  <si>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</si>
  <si>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</si>
  <si>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</si>
  <si>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</si>
  <si>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</si>
  <si>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</si>
  <si>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</si>
  <si>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</si>
  <si>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</si>
  <si>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</si>
  <si>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</si>
  <si>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</si>
  <si>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</si>
  <si>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</si>
  <si>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</si>
  <si>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</si>
  <si>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</si>
  <si>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</si>
  <si>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</si>
  <si>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</si>
  <si>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</si>
  <si>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</si>
  <si>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</si>
  <si>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</si>
  <si>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</si>
  <si>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</si>
  <si>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</si>
  <si>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</si>
  <si>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</si>
  <si>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</si>
  <si>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</si>
  <si>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</si>
  <si>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</si>
  <si>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</si>
  <si>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</si>
  <si>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</si>
  <si>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</si>
  <si>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</si>
  <si>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</si>
  <si>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</si>
  <si>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</si>
  <si>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</si>
  <si>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</si>
  <si>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</si>
  <si>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</si>
  <si>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</si>
  <si>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</si>
  <si>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</si>
  <si>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</si>
  <si>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</si>
  <si>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</si>
  <si>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</si>
  <si>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</si>
  <si>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</si>
  <si>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</si>
  <si>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</si>
  <si>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</si>
  <si>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</si>
  <si>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</si>
  <si>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</si>
  <si>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</si>
  <si>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</si>
  <si>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</si>
  <si>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</si>
  <si>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</si>
  <si>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</si>
  <si>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</si>
  <si>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</si>
  <si>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</si>
  <si>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</si>
  <si>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</si>
  <si>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</si>
  <si>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</si>
  <si>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</si>
  <si>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</si>
  <si>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</si>
  <si>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</si>
  <si>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</si>
  <si>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</si>
  <si>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</si>
  <si>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</si>
  <si>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</si>
  <si>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</si>
  <si>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</si>
  <si>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</si>
  <si>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</si>
  <si>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</si>
  <si>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</si>
  <si>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</si>
  <si>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</si>
  <si>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</si>
  <si>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</si>
  <si>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</si>
  <si>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</si>
  <si>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</si>
  <si>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</si>
  <si>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</si>
  <si>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</si>
  <si>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</si>
  <si>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</si>
  <si>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</si>
  <si>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</si>
  <si>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</si>
  <si>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</si>
  <si>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</si>
  <si>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</si>
  <si>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</si>
  <si>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</si>
  <si>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</si>
  <si>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</si>
  <si>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</si>
  <si>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</si>
  <si>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</si>
  <si>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</si>
  <si>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</si>
  <si>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</si>
  <si>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</si>
  <si>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</si>
  <si>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</si>
  <si>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</si>
  <si>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</si>
  <si>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</si>
  <si>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</si>
  <si>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</si>
  <si>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</si>
  <si>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</si>
  <si>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</si>
  <si>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</si>
  <si>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</si>
  <si>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</si>
  <si>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</si>
  <si>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</si>
  <si>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</si>
  <si>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</si>
  <si>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</si>
  <si>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</si>
  <si>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</si>
  <si>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</si>
  <si>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</si>
  <si>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</si>
  <si>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</si>
  <si>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</si>
  <si>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</si>
  <si>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</si>
  <si>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</si>
  <si>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</si>
  <si>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</si>
  <si>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</si>
  <si>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</si>
  <si>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</si>
  <si>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</si>
  <si>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</si>
  <si>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</si>
  <si>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</si>
  <si>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</si>
  <si>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</si>
  <si>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</si>
  <si>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</si>
  <si>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</si>
  <si>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</si>
  <si>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</si>
  <si>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</si>
  <si>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</si>
  <si>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</si>
  <si>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</si>
  <si>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</si>
  <si>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</si>
  <si>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</si>
  <si>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</si>
  <si>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</si>
  <si>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</si>
  <si>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</si>
  <si>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</si>
  <si>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</si>
  <si>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</si>
  <si>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</si>
  <si>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</si>
  <si>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</si>
  <si>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</si>
  <si>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</si>
  <si>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</si>
  <si>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</si>
  <si>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</si>
  <si>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</si>
  <si>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</si>
  <si>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</si>
  <si>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</si>
  <si>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</si>
  <si>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</si>
  <si>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</si>
  <si>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</si>
  <si>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</si>
  <si>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</si>
  <si>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</si>
  <si>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</si>
  <si>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</si>
  <si>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</si>
  <si>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</si>
  <si>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</si>
  <si>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</si>
  <si>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</si>
  <si>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</si>
  <si>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</si>
  <si>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</si>
  <si>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</si>
  <si>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</si>
  <si>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</si>
  <si>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</si>
  <si>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</si>
  <si>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</si>
  <si>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</si>
  <si>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</si>
  <si>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</si>
  <si>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</si>
  <si>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</si>
  <si>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</si>
  <si>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</si>
  <si>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</si>
  <si>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</si>
  <si>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</si>
  <si>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</si>
  <si>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</si>
  <si>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</si>
  <si>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</si>
  <si>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</si>
  <si>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</si>
  <si>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</si>
  <si>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</si>
  <si>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</si>
  <si>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</si>
  <si>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</si>
  <si>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</si>
  <si>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</si>
  <si>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</si>
  <si>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</si>
  <si>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</si>
  <si>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</si>
  <si>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</si>
  <si>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</si>
  <si>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</si>
  <si>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</si>
  <si>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</si>
  <si>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</si>
  <si>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</si>
  <si>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</si>
  <si>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</si>
  <si>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</si>
  <si>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</si>
  <si>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</si>
  <si>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</si>
  <si>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</si>
  <si>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</si>
  <si>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</si>
  <si>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</si>
  <si>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</si>
  <si>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</si>
  <si>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</si>
  <si>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</si>
  <si>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</si>
  <si>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</si>
  <si>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</si>
  <si>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</si>
  <si>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</si>
  <si>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</si>
  <si>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</si>
  <si>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</si>
  <si>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</si>
  <si>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</si>
  <si>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</si>
  <si>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</si>
  <si>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</si>
  <si>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</si>
  <si>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</si>
  <si>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</si>
  <si>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</si>
  <si>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</si>
  <si>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</si>
  <si>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</si>
  <si>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</si>
  <si>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</si>
  <si>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</si>
  <si>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</si>
  <si>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</si>
  <si>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</si>
  <si>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</si>
  <si>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</si>
  <si>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</si>
  <si>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</si>
  <si>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</si>
  <si>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</si>
  <si>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</si>
  <si>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</si>
  <si>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</si>
  <si>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</si>
  <si>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</si>
  <si>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</si>
  <si>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</si>
  <si>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</si>
  <si>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</si>
  <si>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</si>
  <si>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</si>
  <si>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</si>
  <si>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</si>
  <si>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</si>
  <si>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</si>
  <si>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</si>
  <si>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</si>
  <si>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</si>
  <si>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</si>
  <si>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</si>
  <si>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</si>
  <si>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</si>
  <si>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</si>
  <si>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</si>
  <si>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</si>
  <si>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</si>
  <si>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</si>
  <si>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</si>
  <si>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</si>
  <si>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</si>
  <si>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</si>
  <si>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</si>
  <si>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</si>
  <si>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</si>
  <si>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</si>
  <si>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</si>
  <si>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</si>
  <si>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</si>
  <si>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</si>
  <si>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</si>
  <si>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</si>
  <si>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</si>
  <si>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</si>
  <si>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</si>
  <si>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</si>
  <si>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</si>
  <si>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</si>
  <si>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</si>
  <si>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</si>
  <si>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</si>
  <si>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</si>
  <si>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</si>
  <si>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</si>
  <si>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</si>
  <si>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</si>
  <si>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</si>
  <si>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</si>
  <si>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</si>
  <si>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</si>
  <si>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</si>
  <si>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</si>
  <si>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</si>
  <si>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</si>
  <si>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</si>
  <si>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</si>
  <si>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</si>
  <si>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</si>
  <si>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</si>
  <si>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</si>
  <si>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</si>
  <si>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</si>
  <si>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</si>
  <si>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</si>
  <si>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</si>
  <si>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</si>
  <si>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</si>
  <si>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</si>
  <si>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</si>
  <si>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</si>
  <si>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</si>
  <si>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</si>
  <si>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</si>
  <si>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</si>
  <si>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</si>
  <si>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</si>
  <si>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</si>
  <si>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</si>
  <si>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</si>
  <si>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</si>
  <si>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</si>
  <si>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</si>
  <si>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</si>
  <si>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</si>
  <si>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</si>
  <si>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</si>
  <si>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</si>
  <si>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</si>
  <si>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</si>
  <si>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</si>
  <si>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</si>
  <si>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</si>
  <si>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</si>
  <si>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</si>
  <si>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</si>
  <si>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</si>
  <si>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</si>
  <si>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</si>
  <si>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</si>
  <si>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</si>
  <si>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</si>
  <si>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</si>
  <si>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</si>
  <si>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</si>
  <si>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</si>
  <si>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</si>
  <si>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</si>
  <si>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</si>
  <si>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</si>
  <si>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</si>
  <si>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</si>
  <si>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</si>
  <si>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</si>
  <si>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</si>
  <si>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</si>
  <si>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</si>
  <si>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</si>
  <si>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</si>
  <si>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</si>
  <si>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</si>
  <si>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</si>
  <si>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</si>
  <si>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</si>
  <si>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</si>
  <si>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</si>
  <si>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</si>
  <si>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</si>
  <si>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</si>
  <si>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</si>
  <si>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</si>
  <si>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</si>
  <si>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</si>
  <si>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</si>
  <si>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</si>
  <si>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</si>
  <si>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</si>
  <si>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</si>
  <si>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</si>
  <si>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</si>
  <si>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</si>
  <si>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</si>
  <si>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</si>
  <si>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</si>
  <si>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</si>
  <si>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</si>
  <si>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</si>
  <si>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</si>
  <si>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</si>
  <si>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</si>
  <si>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</si>
  <si>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</si>
  <si>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</si>
  <si>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</si>
  <si>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</si>
  <si>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</si>
  <si>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</si>
  <si>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</si>
  <si>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</si>
  <si>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</si>
  <si>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</si>
  <si>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</si>
  <si>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</si>
  <si>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</si>
  <si>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</si>
  <si>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</si>
  <si>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</si>
  <si>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</si>
  <si>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</si>
  <si>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</si>
  <si>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</si>
  <si>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</si>
  <si>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</si>
  <si>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</si>
  <si>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</si>
  <si>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</si>
  <si>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</si>
  <si>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</si>
  <si>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</si>
  <si>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</si>
  <si>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</si>
  <si>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</si>
  <si>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</si>
  <si>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</si>
  <si>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</si>
  <si>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</si>
  <si>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</si>
  <si>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</si>
  <si>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</si>
  <si>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</si>
  <si>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</si>
  <si>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</si>
  <si>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</si>
  <si>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</si>
  <si>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</si>
  <si>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</si>
  <si>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</si>
  <si>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</si>
  <si>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</si>
  <si>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</si>
  <si>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</si>
  <si>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</si>
  <si>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</si>
  <si>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</si>
  <si>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</si>
  <si>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</si>
  <si>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</si>
  <si>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</si>
  <si>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</si>
  <si>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</si>
  <si>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</si>
  <si>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</si>
  <si>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</si>
  <si>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</si>
  <si>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</si>
  <si>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</si>
  <si>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</si>
  <si>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</si>
  <si>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</si>
  <si>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</si>
  <si>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</si>
  <si>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</si>
  <si>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</si>
  <si>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</si>
  <si>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</si>
  <si>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</si>
  <si>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</si>
  <si>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</si>
  <si>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</si>
  <si>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</si>
  <si>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</si>
  <si>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</si>
  <si>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</si>
  <si>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</si>
  <si>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</si>
  <si>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</si>
  <si>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</si>
  <si>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</si>
  <si>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</si>
  <si>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</si>
  <si>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</si>
  <si>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</si>
  <si>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</si>
  <si>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</si>
  <si>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</si>
  <si>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</si>
  <si>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</si>
  <si>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</si>
  <si>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</si>
  <si>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</si>
  <si>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</si>
  <si>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</si>
  <si>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</si>
  <si>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</si>
  <si>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</si>
  <si>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</si>
  <si>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</si>
  <si>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</si>
  <si>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</si>
  <si>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</si>
  <si>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</si>
  <si>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</si>
  <si>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</si>
  <si>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</si>
  <si>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</si>
  <si>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</si>
  <si>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</si>
  <si>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</si>
  <si>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</si>
  <si>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</si>
  <si>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</si>
  <si>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</si>
  <si>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</si>
  <si>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</si>
  <si>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</si>
  <si>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</si>
  <si>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</si>
  <si>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</si>
  <si>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</si>
  <si>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</si>
  <si>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</si>
  <si>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</si>
  <si>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</si>
  <si>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</si>
  <si>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</si>
  <si>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</si>
  <si>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</si>
  <si>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</si>
  <si>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</si>
  <si>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</si>
  <si>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</si>
  <si>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</si>
  <si>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</si>
  <si>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</si>
  <si>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</si>
  <si>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</si>
  <si>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</si>
  <si>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</si>
  <si>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</si>
  <si>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</si>
  <si>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</si>
  <si>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</si>
  <si>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</si>
  <si>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</si>
  <si>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</si>
  <si>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</si>
  <si>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</si>
  <si>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</si>
  <si>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</si>
  <si>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</si>
  <si>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</si>
  <si>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</si>
  <si>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</si>
  <si>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</si>
  <si>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</si>
  <si>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</si>
  <si>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</si>
  <si>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</si>
  <si>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</si>
  <si>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</si>
  <si>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</si>
  <si>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</si>
  <si>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</si>
  <si>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</si>
  <si>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</si>
  <si>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</si>
  <si>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</si>
  <si>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</si>
  <si>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</si>
  <si>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</si>
  <si>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</si>
  <si>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</si>
  <si>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</si>
  <si>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</si>
  <si>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</si>
  <si>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</si>
  <si>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</si>
  <si>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</si>
  <si>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</si>
  <si>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</si>
  <si>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</si>
  <si>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</si>
  <si>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</si>
  <si>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</si>
  <si>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</si>
  <si>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</si>
  <si>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</si>
  <si>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</si>
  <si>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</si>
  <si>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</si>
  <si>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</si>
  <si>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</si>
  <si>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</si>
  <si>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</si>
  <si>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</si>
  <si>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</si>
  <si>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</si>
  <si>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</si>
  <si>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</si>
  <si>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</si>
  <si>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</si>
  <si>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</si>
  <si>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</si>
  <si>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</si>
  <si>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</si>
  <si>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</si>
  <si>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</si>
  <si>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</si>
  <si>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</si>
  <si>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</si>
  <si>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</si>
  <si>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</si>
  <si>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</si>
  <si>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</si>
  <si>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</si>
  <si>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</si>
  <si>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</si>
  <si>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</si>
  <si>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</si>
  <si>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</si>
  <si>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</si>
  <si>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</si>
  <si>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</si>
  <si>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</si>
  <si>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</si>
  <si>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</si>
  <si>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</si>
  <si>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</si>
  <si>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</si>
  <si>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</si>
  <si>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</si>
  <si>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</si>
  <si>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</si>
  <si>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</si>
  <si>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</si>
  <si>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</si>
  <si>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</si>
  <si>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</si>
  <si>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</si>
  <si>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</si>
  <si>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</si>
  <si>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</si>
  <si>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</si>
  <si>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</si>
  <si>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</si>
  <si>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</si>
  <si>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</si>
  <si>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</si>
  <si>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</si>
  <si>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</si>
  <si>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</si>
  <si>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</si>
  <si>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</si>
  <si>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</si>
  <si>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</si>
  <si>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</si>
  <si>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</si>
  <si>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</si>
  <si>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</si>
  <si>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</si>
  <si>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</si>
  <si>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</si>
  <si>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</si>
  <si>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</si>
  <si>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</si>
  <si>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</si>
  <si>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</si>
  <si>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</si>
  <si>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</si>
  <si>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</si>
  <si>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</si>
  <si>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</si>
  <si>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</si>
  <si>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</si>
  <si>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</si>
  <si>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</si>
  <si>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</si>
  <si>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</si>
  <si>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</si>
  <si>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</si>
  <si>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</si>
  <si>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</si>
  <si>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</si>
  <si>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</si>
  <si>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</si>
  <si>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</si>
  <si>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</si>
  <si>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</si>
  <si>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</si>
  <si>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</si>
  <si>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</si>
  <si>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</si>
  <si>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</si>
  <si>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</si>
  <si>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</si>
  <si>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</si>
  <si>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</si>
  <si>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</si>
  <si>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</si>
  <si>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</si>
  <si>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</si>
  <si>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</si>
  <si>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</si>
  <si>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</si>
  <si>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</si>
  <si>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</si>
  <si>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</si>
  <si>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</si>
  <si>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</si>
  <si>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</si>
  <si>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</si>
  <si>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</si>
  <si>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</si>
  <si>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</si>
  <si>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</si>
  <si>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</si>
  <si>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</si>
  <si>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</si>
  <si>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</si>
  <si>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</si>
  <si>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</si>
  <si>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</si>
  <si>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</si>
  <si>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</si>
  <si>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</si>
  <si>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</si>
  <si>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</si>
  <si>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</si>
  <si>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</si>
  <si>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</si>
  <si>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</si>
  <si>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</si>
  <si>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</si>
  <si>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</si>
  <si>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</si>
  <si>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</si>
  <si>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</si>
  <si>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</si>
  <si>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</si>
  <si>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</si>
  <si>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</si>
  <si>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</si>
  <si>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</si>
  <si>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</si>
  <si>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</si>
  <si>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</si>
  <si>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</si>
  <si>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</si>
  <si>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</si>
  <si>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</si>
  <si>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</si>
  <si>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</si>
  <si>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</si>
  <si>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</si>
  <si>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</si>
  <si>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</si>
  <si>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</si>
  <si>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</si>
  <si>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</si>
  <si>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</si>
  <si>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</si>
  <si>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</si>
  <si>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</si>
  <si>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</si>
  <si>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</si>
  <si>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</si>
  <si>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</si>
  <si>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</si>
  <si>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</si>
  <si>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</si>
  <si>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</si>
  <si>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</si>
  <si>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</si>
  <si>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</si>
  <si>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</si>
  <si>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</si>
  <si>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</si>
  <si>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</si>
  <si>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</si>
  <si>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</si>
  <si>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</si>
  <si>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</si>
  <si>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</si>
  <si>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</si>
  <si>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</si>
  <si>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</si>
  <si>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</si>
  <si>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</si>
  <si>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</si>
  <si>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</si>
  <si>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</si>
  <si>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</si>
  <si>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</si>
  <si>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</si>
  <si>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</si>
  <si>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</si>
  <si>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</si>
  <si>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</si>
  <si>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</si>
  <si>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</si>
  <si>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</si>
  <si>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</si>
  <si>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</si>
  <si>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</si>
  <si>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</si>
  <si>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</si>
  <si>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</si>
  <si>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</si>
  <si>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</si>
  <si>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</si>
  <si>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</si>
  <si>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</si>
  <si>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</si>
  <si>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</si>
  <si>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</si>
  <si>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</si>
  <si>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</si>
  <si>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</si>
  <si>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</si>
  <si>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</si>
  <si>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</si>
  <si>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</si>
  <si>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</si>
  <si>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</si>
  <si>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</si>
  <si>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</si>
  <si>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</si>
  <si>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</si>
  <si>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</si>
  <si>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</si>
  <si>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</si>
  <si>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</si>
  <si>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</si>
  <si>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</si>
  <si>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</si>
  <si>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</si>
  <si>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</si>
  <si>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</si>
  <si>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</si>
  <si>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</si>
  <si>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</si>
  <si>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</si>
  <si>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</si>
  <si>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</si>
  <si>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</si>
  <si>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</si>
  <si>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</si>
  <si>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</si>
  <si>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</si>
  <si>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</si>
  <si>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</si>
  <si>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</si>
  <si>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</si>
  <si>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</si>
  <si>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</si>
  <si>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</si>
  <si>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</si>
  <si>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</si>
  <si>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</si>
  <si>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</si>
  <si>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</si>
  <si>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</si>
  <si>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</si>
  <si>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</si>
  <si>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</si>
  <si>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</si>
  <si>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</si>
  <si>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</si>
  <si>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</si>
  <si>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</si>
  <si>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</si>
  <si>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</si>
  <si>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</si>
  <si>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</si>
  <si>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</si>
  <si>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</si>
  <si>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</si>
  <si>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</si>
  <si>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</si>
  <si>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</si>
  <si>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</si>
  <si>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</si>
  <si>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</si>
  <si>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</si>
  <si>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</si>
  <si>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</si>
  <si>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</si>
  <si>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</si>
  <si>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</si>
  <si>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</si>
  <si>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</si>
  <si>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</si>
  <si>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</si>
  <si>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</si>
  <si>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</si>
  <si>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</si>
  <si>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</si>
  <si>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</si>
  <si>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</si>
  <si>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</si>
  <si>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</si>
  <si>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</si>
  <si>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</si>
  <si>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</si>
  <si>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</si>
  <si>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</si>
  <si>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</si>
  <si>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</si>
  <si>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</si>
  <si>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</si>
  <si>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</si>
  <si>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</si>
  <si>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</si>
  <si>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</si>
  <si>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</si>
  <si>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</si>
  <si>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</si>
  <si>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</si>
  <si>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</si>
  <si>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</si>
  <si>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</si>
  <si>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</si>
  <si>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</si>
  <si>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</si>
  <si>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</si>
  <si>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</si>
  <si>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</si>
  <si>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</si>
  <si>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</si>
  <si>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</si>
  <si>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</si>
  <si>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</si>
  <si>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</si>
  <si>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</si>
  <si>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</si>
  <si>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</si>
  <si>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</si>
  <si>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</si>
  <si>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</si>
  <si>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</si>
  <si>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</si>
  <si>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</si>
  <si>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</si>
  <si>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</si>
  <si>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</si>
  <si>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</si>
  <si>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</si>
  <si>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</si>
  <si>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</si>
  <si>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</si>
  <si>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</si>
  <si>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</si>
  <si>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</si>
  <si>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</si>
  <si>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</si>
  <si>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</si>
  <si>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</si>
  <si>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</si>
  <si>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</si>
  <si>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</si>
  <si>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</si>
  <si>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</si>
  <si>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</si>
  <si>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</si>
  <si>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</si>
  <si>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</si>
  <si>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</si>
  <si>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</si>
  <si>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</si>
  <si>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</si>
  <si>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</si>
  <si>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</si>
  <si>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</si>
  <si>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</si>
  <si>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</si>
  <si>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</si>
  <si>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</si>
  <si>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</si>
  <si>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</si>
  <si>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</si>
  <si>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</si>
  <si>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</si>
  <si>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</si>
  <si>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</si>
  <si>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</si>
  <si>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</si>
  <si>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</si>
  <si>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</si>
  <si>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</si>
  <si>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</si>
  <si>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</si>
  <si>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</si>
  <si>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</si>
  <si>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</si>
  <si>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</si>
  <si>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</si>
  <si>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</si>
  <si>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</si>
  <si>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</si>
  <si>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</si>
  <si>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</si>
  <si>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</si>
  <si>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</si>
  <si>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</si>
  <si>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</si>
  <si>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</si>
  <si>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</si>
  <si>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</si>
  <si>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</si>
  <si>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</si>
  <si>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</si>
  <si>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</si>
  <si>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</si>
  <si>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</si>
  <si>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</si>
  <si>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</si>
  <si>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</si>
  <si>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</si>
  <si>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</si>
  <si>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</si>
  <si>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</si>
  <si>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</si>
  <si>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</si>
  <si>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</si>
  <si>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</si>
  <si>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</si>
  <si>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</si>
  <si>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</si>
  <si>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</si>
  <si>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</si>
  <si>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</si>
  <si>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</si>
  <si>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</si>
  <si>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</si>
  <si>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</si>
  <si>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</si>
  <si>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</si>
  <si>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</si>
  <si>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</si>
  <si>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</si>
  <si>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</si>
  <si>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</si>
  <si>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</si>
  <si>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</si>
  <si>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</si>
  <si>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</si>
  <si>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</si>
  <si>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</si>
  <si>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</si>
  <si>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</si>
  <si>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</si>
  <si>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</si>
  <si>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</si>
  <si>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</si>
  <si>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</si>
  <si>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</si>
  <si>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</si>
  <si>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</si>
  <si>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</si>
  <si>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</si>
  <si>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</si>
  <si>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</si>
  <si>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</si>
  <si>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</si>
  <si>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</si>
  <si>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</si>
  <si>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</si>
  <si>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</si>
  <si>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</si>
  <si>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</si>
  <si>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</si>
  <si>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</si>
  <si>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</si>
  <si>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</si>
  <si>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</si>
  <si>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</si>
  <si>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</si>
  <si>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</si>
  <si>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</si>
  <si>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</si>
  <si>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</si>
  <si>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</si>
  <si>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</si>
  <si>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</si>
  <si>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</si>
  <si>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</si>
  <si>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</si>
  <si>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</si>
  <si>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</si>
  <si>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</si>
  <si>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</si>
  <si>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</si>
  <si>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</si>
  <si>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</si>
  <si>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</si>
  <si>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</si>
  <si>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</si>
  <si>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</si>
  <si>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</si>
  <si>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</si>
  <si>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</si>
  <si>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</si>
  <si>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</si>
  <si>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</si>
  <si>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</si>
  <si>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</si>
  <si>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</si>
  <si>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</si>
  <si>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</si>
  <si>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</si>
  <si>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</si>
  <si>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</si>
  <si>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</si>
  <si>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</si>
  <si>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</si>
  <si>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</si>
  <si>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</si>
  <si>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</si>
  <si>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</si>
  <si>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</si>
  <si>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</si>
  <si>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</si>
  <si>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</si>
  <si>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</si>
  <si>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</si>
  <si>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</si>
  <si>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</si>
  <si>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</si>
  <si>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</si>
  <si>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</si>
  <si>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</si>
  <si>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</si>
  <si>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</si>
  <si>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</si>
  <si>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</si>
  <si>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</si>
  <si>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</si>
  <si>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</si>
  <si>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</si>
  <si>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</si>
  <si>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</si>
  <si>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</si>
  <si>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</si>
  <si>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</si>
  <si>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</si>
  <si>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</si>
  <si>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</si>
  <si>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</si>
  <si>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</si>
  <si>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</si>
  <si>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</si>
  <si>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</si>
  <si>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</si>
  <si>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</si>
  <si>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</si>
  <si>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</si>
  <si>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</si>
  <si>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</si>
  <si>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</si>
  <si>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</si>
  <si>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</si>
  <si>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</si>
  <si>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</si>
  <si>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</si>
  <si>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</si>
  <si>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</si>
  <si>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</si>
  <si>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</si>
  <si>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</si>
  <si>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</si>
  <si>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</si>
  <si>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</si>
  <si>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</si>
  <si>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</si>
  <si>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</si>
  <si>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</si>
  <si>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</si>
  <si>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</si>
  <si>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</si>
  <si>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</si>
  <si>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</si>
  <si>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</si>
  <si>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</si>
  <si>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</si>
  <si>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</si>
  <si>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</si>
  <si>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</si>
  <si>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</si>
  <si>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</si>
  <si>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</si>
  <si>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</si>
  <si>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</si>
  <si>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</si>
  <si>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</si>
  <si>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</si>
  <si>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</si>
  <si>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</si>
  <si>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</si>
  <si>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</si>
  <si>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</si>
  <si>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</si>
  <si>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</si>
  <si>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</si>
  <si>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</si>
  <si>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</si>
  <si>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</si>
  <si>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</si>
  <si>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</si>
  <si>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</si>
  <si>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</si>
  <si>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</si>
  <si>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</si>
  <si>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</si>
  <si>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</si>
  <si>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</si>
  <si>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</si>
  <si>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</si>
  <si>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</si>
  <si>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</si>
  <si>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</si>
  <si>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</si>
  <si>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</si>
  <si>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</si>
  <si>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</si>
  <si>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</si>
  <si>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</si>
  <si>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</si>
  <si>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</si>
  <si>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</si>
  <si>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</si>
  <si>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</si>
  <si>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</si>
  <si>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</si>
  <si>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</si>
  <si>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</si>
  <si>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</si>
  <si>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</si>
  <si>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</si>
  <si>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</si>
  <si>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</si>
  <si>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</si>
  <si>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</si>
  <si>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</si>
  <si>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</si>
  <si>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</si>
  <si>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</si>
  <si>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</si>
  <si>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</si>
  <si>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</si>
  <si>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</si>
  <si>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</si>
  <si>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</si>
  <si>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</si>
  <si>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</si>
  <si>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</si>
  <si>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</si>
  <si>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</si>
  <si>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</si>
  <si>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</si>
  <si>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</si>
  <si>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</si>
  <si>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</si>
  <si>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</si>
  <si>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</si>
  <si>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</si>
  <si>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</si>
  <si>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</si>
  <si>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</si>
  <si>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</si>
  <si>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</si>
  <si>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</si>
  <si>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</si>
  <si>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</si>
  <si>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</si>
  <si>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</si>
  <si>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</si>
  <si>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</si>
  <si>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</si>
  <si>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</si>
  <si>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</si>
  <si>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</si>
  <si>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</si>
  <si>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</si>
  <si>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</si>
  <si>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</si>
  <si>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</si>
  <si>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</si>
  <si>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</si>
  <si>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</si>
  <si>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</si>
  <si>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</si>
  <si>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</si>
  <si>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</si>
  <si>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</si>
  <si>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</si>
  <si>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</si>
  <si>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</si>
  <si>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</si>
  <si>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</si>
  <si>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</si>
  <si>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</si>
  <si>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</si>
  <si>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</si>
  <si>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</si>
  <si>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</si>
  <si>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</si>
  <si>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</si>
  <si>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</si>
  <si>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</si>
  <si>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</si>
  <si>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</si>
  <si>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</si>
  <si>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</si>
  <si>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</si>
  <si>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</si>
  <si>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</si>
  <si>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</si>
  <si>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</si>
  <si>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</si>
  <si>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</si>
  <si>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</si>
  <si>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</si>
  <si>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</si>
  <si>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</si>
  <si>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</si>
  <si>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</si>
  <si>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</si>
  <si>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</si>
  <si>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</si>
  <si>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</si>
  <si>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</si>
  <si>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</si>
  <si>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</si>
  <si>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</si>
  <si>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</si>
  <si>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</si>
  <si>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</si>
  <si>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</si>
  <si>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</si>
  <si>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</si>
  <si>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</si>
  <si>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</si>
  <si>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</si>
  <si>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</si>
  <si>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</si>
  <si>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</si>
  <si>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</si>
  <si>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</si>
  <si>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</si>
  <si>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</si>
  <si>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</si>
  <si>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</si>
  <si>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</si>
  <si>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</si>
  <si>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</si>
  <si>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</si>
  <si>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</si>
  <si>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</si>
  <si>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</si>
  <si>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</si>
  <si>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</si>
  <si>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</si>
  <si>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</si>
  <si>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</si>
  <si>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</si>
  <si>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</si>
  <si>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</si>
  <si>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</si>
  <si>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</si>
  <si>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</si>
  <si>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</si>
  <si>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</si>
  <si>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</si>
  <si>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</si>
  <si>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</si>
  <si>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</si>
  <si>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</si>
  <si>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</si>
  <si>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</si>
  <si>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</si>
  <si>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</si>
  <si>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</si>
  <si>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</si>
  <si>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</si>
  <si>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</si>
  <si>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</si>
  <si>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</si>
  <si>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</si>
  <si>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</si>
  <si>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</si>
  <si>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</si>
  <si>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</si>
  <si>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</si>
  <si>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</si>
  <si>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</si>
  <si>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</si>
  <si>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</si>
  <si>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</si>
  <si>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</si>
  <si>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</si>
  <si>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</si>
  <si>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</si>
  <si>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</si>
  <si>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</si>
  <si>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</si>
  <si>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</si>
  <si>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</si>
  <si>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</si>
  <si>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</si>
  <si>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</si>
  <si>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</si>
  <si>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</si>
  <si>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</si>
  <si>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</si>
  <si>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</si>
  <si>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</si>
  <si>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</si>
  <si>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</si>
  <si>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</si>
  <si>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</si>
  <si>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</si>
  <si>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</si>
  <si>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</si>
  <si>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</si>
  <si>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</si>
  <si>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</si>
  <si>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</si>
  <si>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</si>
  <si>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</si>
  <si>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</si>
  <si>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</si>
  <si>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</si>
  <si>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</si>
  <si>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</si>
  <si>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</si>
  <si>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</si>
  <si>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</si>
  <si>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</si>
  <si>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</si>
  <si>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</si>
  <si>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</si>
  <si>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</si>
  <si>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</si>
  <si>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</si>
  <si>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</si>
  <si>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</si>
  <si>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</si>
  <si>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</si>
  <si>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</si>
  <si>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</si>
  <si>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</si>
  <si>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</si>
  <si>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</si>
  <si>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</si>
  <si>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</si>
  <si>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</si>
  <si>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</si>
  <si>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</si>
  <si>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</si>
  <si>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</si>
  <si>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</si>
  <si>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</si>
  <si>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</si>
  <si>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</si>
  <si>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</si>
  <si>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</si>
  <si>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</si>
  <si>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</si>
  <si>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</si>
  <si>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</si>
  <si>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</si>
  <si>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</si>
  <si>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</si>
  <si>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</si>
  <si>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</si>
  <si>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</si>
  <si>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</si>
  <si>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</si>
  <si>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</si>
  <si>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</si>
  <si>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</si>
  <si>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</si>
  <si>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</si>
  <si>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</si>
  <si>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</si>
  <si>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</si>
  <si>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</si>
  <si>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</si>
  <si>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</si>
  <si>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</si>
  <si>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</si>
  <si>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</si>
  <si>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</si>
  <si>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</si>
  <si>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</si>
  <si>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</si>
  <si>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</si>
  <si>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</si>
  <si>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</si>
  <si>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</si>
  <si>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</si>
  <si>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</si>
  <si>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</si>
  <si>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</si>
  <si>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</si>
  <si>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</si>
  <si>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</si>
  <si>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</si>
  <si>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</si>
  <si>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</si>
  <si>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</si>
  <si>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</si>
  <si>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</si>
  <si>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</si>
  <si>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</si>
  <si>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</si>
  <si>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</si>
  <si>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</si>
  <si>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</si>
  <si>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</si>
  <si>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</si>
  <si>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</si>
  <si>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</si>
  <si>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</si>
  <si>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</si>
  <si>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</si>
  <si>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</si>
  <si>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</si>
  <si>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</si>
  <si>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</si>
  <si>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</si>
  <si>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</si>
  <si>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</si>
  <si>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</si>
  <si>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</si>
  <si>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</si>
  <si>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</si>
  <si>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</si>
  <si>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</si>
  <si>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</si>
  <si>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</si>
  <si>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</si>
  <si>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</si>
  <si>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</si>
  <si>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</si>
  <si>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</si>
  <si>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</si>
  <si>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</si>
  <si>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</si>
  <si>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</si>
  <si>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</si>
  <si>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</si>
  <si>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</si>
  <si>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</si>
  <si>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</si>
  <si>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</si>
  <si>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</si>
  <si>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</si>
  <si>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</si>
  <si>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</si>
  <si>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</si>
  <si>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</si>
  <si>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</si>
  <si>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</si>
  <si>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</si>
  <si>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</si>
  <si>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</si>
  <si>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</si>
  <si>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</si>
  <si>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</si>
  <si>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</si>
  <si>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</si>
  <si>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</si>
  <si>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</si>
  <si>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</si>
  <si>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</si>
  <si>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</si>
  <si>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</si>
  <si>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</si>
  <si>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</si>
  <si>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</si>
  <si>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</si>
  <si>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</si>
  <si>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</si>
  <si>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</si>
  <si>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</si>
  <si>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</si>
  <si>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</si>
  <si>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</si>
  <si>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</si>
  <si>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</si>
  <si>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</si>
  <si>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</si>
  <si>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</si>
  <si>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</si>
  <si>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</si>
  <si>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</si>
  <si>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</si>
  <si>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</si>
  <si>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</si>
  <si>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</si>
  <si>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</si>
  <si>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</si>
  <si>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</si>
  <si>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</si>
  <si>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</si>
  <si>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</si>
  <si>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</si>
  <si>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</si>
  <si>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</si>
  <si>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</si>
  <si>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</si>
  <si>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</si>
  <si>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</si>
  <si>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</si>
  <si>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</si>
  <si>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</si>
  <si>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</si>
  <si>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</si>
  <si>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</si>
  <si>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</si>
  <si>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</si>
  <si>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</si>
  <si>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</si>
  <si>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</si>
  <si>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</si>
  <si>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</si>
  <si>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</si>
  <si>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</si>
  <si>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</si>
  <si>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</si>
  <si>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</si>
  <si>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</si>
  <si>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</si>
  <si>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</si>
  <si>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</si>
  <si>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</si>
  <si>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</si>
  <si>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</si>
  <si>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</si>
  <si>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</si>
  <si>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</si>
  <si>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</si>
  <si>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</si>
  <si>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</si>
  <si>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</si>
  <si>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</si>
  <si>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</si>
  <si>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</si>
  <si>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</si>
  <si>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</si>
  <si>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</si>
  <si>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</si>
  <si>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</si>
  <si>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</si>
  <si>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</si>
  <si>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</si>
  <si>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</si>
  <si>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</si>
  <si>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</si>
  <si>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</si>
  <si>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</si>
  <si>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</si>
  <si>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</si>
  <si>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</si>
  <si>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</si>
  <si>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</si>
  <si>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</si>
  <si>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</si>
  <si>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</si>
  <si>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</si>
  <si>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</si>
  <si>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</si>
  <si>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</si>
  <si>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</si>
  <si>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</si>
  <si>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</si>
  <si>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</si>
  <si>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</si>
  <si>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</si>
  <si>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</si>
  <si>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</si>
  <si>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</si>
  <si>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</si>
  <si>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</si>
  <si>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</si>
  <si>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</si>
  <si>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</si>
  <si>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</si>
  <si>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</si>
  <si>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</si>
  <si>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</si>
  <si>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</si>
  <si>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</si>
  <si>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</si>
  <si>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</si>
  <si>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</si>
  <si>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</si>
  <si>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</si>
  <si>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</si>
  <si>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</si>
  <si>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</si>
  <si>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</si>
  <si>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</si>
  <si>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</si>
  <si>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</si>
  <si>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</si>
  <si>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</si>
  <si>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</si>
  <si>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</si>
  <si>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</si>
  <si>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</si>
  <si>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</si>
  <si>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</si>
  <si>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</si>
  <si>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</si>
  <si>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</si>
  <si>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</si>
  <si>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</si>
  <si>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</si>
  <si>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</si>
  <si>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</si>
  <si>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</si>
  <si>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</si>
  <si>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</si>
  <si>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</si>
  <si>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</si>
  <si>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</si>
  <si>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</si>
  <si>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</si>
  <si>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</si>
  <si>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</si>
  <si>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</si>
  <si>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</si>
  <si>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</si>
  <si>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</si>
  <si>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</si>
  <si>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</si>
  <si>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</si>
  <si>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</si>
  <si>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</si>
  <si>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</si>
  <si>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</si>
  <si>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</si>
  <si>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</si>
  <si>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</si>
  <si>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</si>
  <si>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</si>
  <si>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</si>
  <si>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</si>
  <si>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</si>
  <si>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</si>
  <si>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</si>
  <si>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</si>
  <si>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</si>
  <si>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</si>
  <si>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</si>
  <si>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</si>
  <si>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</si>
  <si>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</si>
  <si>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</si>
  <si>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</si>
  <si>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</si>
  <si>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</si>
  <si>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</si>
  <si>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</si>
  <si>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</si>
  <si>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</si>
  <si>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</si>
  <si>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</si>
  <si>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</si>
  <si>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</si>
  <si>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</si>
  <si>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</si>
  <si>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</si>
  <si>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</si>
  <si>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</si>
  <si>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</si>
  <si>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</si>
  <si>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</si>
  <si>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</si>
  <si>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</si>
  <si>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</si>
  <si>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</si>
  <si>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</si>
  <si>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</si>
  <si>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</si>
  <si>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</si>
  <si>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</si>
  <si>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</si>
  <si>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</si>
  <si>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</si>
  <si>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</si>
  <si>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</si>
  <si>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</si>
  <si>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</si>
  <si>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</si>
  <si>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</si>
  <si>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</si>
  <si>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</si>
  <si>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</si>
  <si>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</si>
  <si>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</si>
  <si>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</si>
  <si>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</si>
  <si>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</si>
  <si>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</si>
  <si>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</si>
  <si>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</si>
  <si>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</si>
  <si>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</si>
  <si>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</si>
  <si>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</si>
  <si>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</si>
  <si>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</si>
  <si>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</si>
  <si>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</si>
  <si>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</si>
  <si>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</si>
  <si>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</si>
  <si>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</si>
  <si>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</si>
  <si>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</si>
  <si>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</si>
  <si>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</si>
  <si>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</si>
  <si>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</si>
  <si>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</si>
  <si>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</si>
  <si>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</si>
  <si>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</si>
  <si>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</si>
  <si>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</si>
  <si>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</si>
  <si>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</si>
  <si>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</si>
  <si>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</si>
  <si>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</si>
  <si>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</si>
  <si>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</si>
  <si>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</si>
  <si>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</si>
  <si>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</si>
  <si>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</si>
  <si>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</si>
  <si>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</si>
  <si>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</si>
  <si>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</si>
  <si>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</si>
  <si>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</si>
  <si>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</si>
  <si>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</si>
  <si>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</si>
  <si>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</si>
  <si>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</si>
  <si>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</si>
  <si>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</si>
  <si>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</si>
  <si>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</si>
  <si>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</si>
  <si>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</si>
  <si>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</si>
  <si>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</si>
  <si>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</si>
  <si>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</si>
  <si>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</si>
  <si>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</si>
  <si>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</si>
  <si>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</si>
  <si>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</si>
  <si>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</si>
  <si>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</si>
  <si>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</si>
  <si>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</si>
  <si>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</si>
  <si>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</si>
  <si>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</si>
  <si>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</si>
  <si>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</si>
  <si>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</si>
  <si>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</si>
  <si>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</si>
  <si>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</si>
  <si>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</si>
  <si>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</si>
  <si>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</si>
  <si>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</si>
  <si>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</si>
  <si>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</si>
  <si>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</si>
  <si>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</si>
  <si>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</si>
  <si>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</si>
  <si>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</si>
  <si>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</si>
  <si>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</si>
  <si>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</si>
  <si>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</si>
  <si>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</si>
  <si>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</si>
  <si>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</si>
  <si>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</si>
  <si>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</si>
  <si>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</si>
  <si>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</si>
  <si>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</si>
  <si>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</si>
  <si>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</si>
  <si>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</si>
  <si>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</si>
  <si>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</si>
  <si>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</si>
  <si>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</si>
  <si>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</si>
  <si>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</si>
  <si>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</si>
  <si>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</si>
  <si>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</si>
  <si>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</si>
  <si>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</si>
  <si>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</si>
  <si>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</si>
  <si>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</si>
  <si>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</si>
  <si>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</si>
  <si>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</si>
  <si>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</si>
  <si>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</si>
  <si>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</si>
  <si>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</si>
  <si>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</si>
  <si>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</si>
  <si>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</si>
  <si>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</si>
  <si>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</si>
  <si>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</si>
  <si>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</si>
  <si>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</si>
  <si>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</si>
  <si>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</si>
  <si>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</si>
  <si>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</si>
  <si>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</si>
  <si>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</si>
  <si>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</si>
  <si>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</si>
  <si>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</si>
  <si>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</si>
  <si>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</si>
  <si>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</si>
  <si>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</si>
  <si>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</si>
  <si>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</si>
  <si>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</si>
  <si>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</si>
  <si>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</si>
  <si>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</si>
  <si>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</si>
  <si>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</si>
  <si>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</si>
  <si>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</si>
  <si>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</si>
  <si>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</si>
  <si>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</si>
  <si>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</si>
  <si>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</si>
  <si>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</si>
  <si>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</si>
  <si>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</si>
  <si>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</si>
  <si>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</si>
  <si>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</si>
  <si>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</si>
  <si>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</si>
  <si>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</si>
  <si>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</si>
  <si>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</si>
  <si>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</si>
  <si>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</si>
  <si>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</si>
  <si>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</si>
  <si>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</si>
  <si>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</si>
  <si>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</si>
  <si>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</si>
  <si>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</si>
  <si>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</si>
  <si>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</si>
  <si>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</si>
  <si>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</si>
  <si>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</si>
  <si>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</si>
  <si>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</si>
  <si>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</si>
  <si>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</si>
  <si>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</si>
  <si>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</si>
  <si>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</si>
  <si>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</si>
  <si>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</si>
  <si>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</si>
  <si>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</si>
  <si>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</si>
  <si>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</si>
  <si>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</si>
  <si>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</si>
  <si>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</si>
  <si>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</si>
  <si>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</si>
  <si>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</si>
  <si>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</si>
  <si>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</si>
  <si>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</si>
  <si>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</si>
  <si>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</si>
  <si>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</si>
  <si>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</si>
  <si>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</si>
  <si>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</si>
  <si>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</si>
  <si>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</si>
  <si>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</si>
  <si>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</si>
  <si>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</si>
  <si>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</si>
  <si>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</si>
  <si>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</si>
  <si>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</si>
  <si>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</si>
  <si>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</si>
  <si>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</si>
  <si>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</si>
  <si>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</si>
  <si>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</si>
  <si>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</si>
  <si>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</si>
  <si>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</si>
  <si>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</si>
  <si>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</si>
  <si>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</si>
  <si>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</si>
  <si>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</si>
  <si>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</si>
  <si>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</si>
  <si>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</si>
  <si>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</si>
  <si>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</si>
  <si>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</si>
  <si>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</si>
  <si>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</si>
  <si>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</si>
  <si>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</si>
  <si>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</si>
  <si>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</si>
  <si>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</si>
  <si>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</si>
  <si>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</si>
  <si>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</si>
  <si>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</si>
  <si>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</si>
  <si>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</si>
  <si>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</si>
  <si>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</si>
  <si>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</si>
  <si>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</si>
  <si>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</si>
  <si>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</si>
  <si>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</si>
  <si>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</si>
  <si>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</si>
  <si>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</si>
  <si>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</si>
  <si>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</si>
  <si>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</si>
  <si>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</si>
  <si>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</si>
  <si>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</si>
  <si>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</si>
  <si>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</si>
  <si>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</si>
  <si>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</si>
  <si>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</si>
  <si>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</si>
  <si>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</si>
  <si>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</si>
  <si>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</si>
  <si>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</si>
  <si>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</si>
  <si>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</si>
  <si>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</si>
  <si>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</si>
  <si>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</si>
  <si>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</si>
  <si>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</si>
  <si>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</si>
  <si>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</si>
  <si>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</si>
  <si>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</si>
  <si>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</si>
  <si>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</si>
  <si>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</si>
  <si>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</si>
  <si>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</si>
  <si>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</si>
  <si>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</si>
  <si>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</si>
  <si>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</si>
  <si>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</si>
  <si>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</si>
  <si>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</si>
  <si>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</si>
  <si>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</si>
  <si>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</si>
  <si>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</si>
  <si>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</si>
  <si>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</si>
  <si>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</si>
  <si>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</si>
  <si>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</si>
  <si>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</si>
  <si>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</si>
  <si>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</si>
  <si>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</si>
  <si>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</si>
  <si>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</si>
  <si>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</si>
  <si>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</si>
  <si>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</si>
  <si>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</si>
  <si>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</si>
  <si>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</si>
  <si>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</si>
  <si>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</si>
  <si>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</si>
  <si>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</si>
  <si>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</si>
  <si>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</si>
  <si>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</si>
  <si>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</si>
  <si>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</si>
  <si>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</si>
  <si>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</si>
  <si>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</si>
  <si>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</si>
  <si>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</si>
  <si>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</si>
  <si>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</si>
  <si>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</si>
  <si>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</si>
  <si>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</si>
  <si>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</si>
  <si>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</si>
  <si>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</si>
  <si>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</si>
  <si>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</si>
  <si>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</si>
  <si>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</si>
  <si>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</si>
  <si>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</si>
  <si>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</si>
  <si>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</si>
  <si>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</si>
  <si>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</si>
  <si>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</si>
  <si>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</si>
  <si>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</si>
  <si>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</si>
  <si>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</si>
  <si>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</si>
  <si>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</si>
  <si>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</si>
  <si>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</si>
  <si>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</si>
  <si>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</si>
  <si>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</si>
  <si>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</si>
  <si>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</si>
  <si>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</si>
  <si>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</si>
  <si>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</si>
  <si>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</si>
  <si>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</si>
  <si>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</si>
  <si>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</si>
  <si>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</si>
  <si>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</si>
  <si>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</si>
  <si>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</si>
  <si>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</si>
  <si>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</si>
  <si>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</si>
  <si>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</si>
  <si>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</si>
  <si>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</si>
  <si>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</si>
  <si>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</si>
  <si>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</si>
  <si>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</si>
  <si>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</si>
  <si>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</si>
  <si>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</si>
  <si>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</si>
  <si>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</si>
  <si>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</si>
  <si>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</si>
  <si>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</si>
  <si>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</si>
  <si>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</si>
  <si>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</si>
  <si>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</si>
  <si>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</si>
  <si>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</si>
  <si>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</si>
  <si>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</si>
  <si>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</si>
  <si>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</si>
  <si>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</si>
  <si>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</si>
  <si>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</si>
  <si>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</si>
  <si>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</si>
  <si>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</si>
  <si>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</si>
  <si>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</si>
  <si>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</si>
  <si>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</si>
  <si>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</si>
  <si>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</si>
  <si>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</si>
  <si>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</si>
  <si>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</si>
  <si>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</si>
  <si>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</si>
  <si>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</si>
  <si>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</si>
  <si>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</si>
  <si>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</si>
  <si>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</si>
  <si>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</si>
  <si>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</si>
  <si>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</si>
  <si>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</si>
  <si>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</si>
  <si>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</si>
  <si>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</si>
  <si>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</si>
  <si>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</si>
  <si>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</si>
  <si>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</si>
  <si>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</si>
  <si>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</si>
  <si>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</si>
  <si>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</si>
  <si>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</si>
  <si>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</si>
  <si>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</si>
  <si>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</si>
  <si>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</si>
  <si>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</si>
  <si>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</si>
  <si>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</si>
  <si>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</si>
  <si>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</si>
  <si>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</si>
  <si>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</si>
  <si>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</si>
  <si>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</si>
  <si>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</si>
  <si>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</si>
  <si>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</si>
  <si>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</si>
  <si>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</si>
  <si>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</si>
  <si>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</si>
  <si>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</si>
  <si>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</si>
  <si>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</si>
  <si>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</si>
  <si>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</si>
  <si>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</si>
  <si>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</si>
  <si>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</si>
  <si>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</si>
  <si>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</si>
  <si>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</si>
  <si>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</si>
  <si>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</si>
  <si>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</si>
  <si>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</si>
  <si>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</si>
  <si>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</si>
  <si>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</si>
  <si>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</si>
  <si>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</si>
  <si>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</si>
  <si>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</si>
  <si>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</si>
  <si>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</si>
  <si>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</si>
  <si>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</si>
  <si>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</si>
  <si>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</si>
  <si>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</si>
  <si>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</si>
  <si>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</si>
  <si>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</si>
  <si>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</si>
  <si>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</si>
  <si>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</si>
  <si>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</si>
  <si>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</si>
  <si>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</si>
  <si>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</si>
  <si>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</si>
  <si>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</si>
  <si>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</si>
  <si>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</si>
  <si>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</si>
  <si>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</si>
  <si>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</si>
  <si>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</si>
  <si>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</si>
  <si>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</si>
  <si>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</si>
  <si>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</si>
  <si>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</si>
  <si>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</si>
  <si>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</si>
  <si>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</si>
  <si>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</si>
  <si>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</si>
  <si>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</si>
  <si>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</si>
  <si>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</si>
  <si>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</si>
  <si>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</si>
  <si>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</si>
  <si>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</si>
  <si>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</si>
  <si>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</si>
  <si>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</si>
  <si>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</si>
  <si>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</si>
  <si>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</si>
  <si>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</si>
  <si>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</si>
  <si>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</si>
  <si>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</si>
  <si>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</si>
  <si>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</si>
  <si>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</si>
  <si>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</si>
  <si>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</si>
  <si>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</si>
  <si>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</si>
  <si>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</si>
  <si>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</si>
  <si>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</si>
  <si>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</si>
  <si>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</si>
  <si>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</si>
  <si>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</si>
  <si>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</si>
  <si>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</si>
  <si>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</si>
  <si>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</si>
  <si>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</si>
  <si>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</si>
  <si>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</si>
  <si>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</si>
  <si>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</si>
  <si>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</si>
  <si>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</si>
  <si>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</si>
  <si>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</si>
  <si>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</si>
  <si>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</si>
  <si>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</si>
  <si>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</si>
  <si>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</si>
  <si>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</si>
  <si>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</si>
  <si>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</si>
  <si>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</si>
  <si>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</si>
  <si>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</si>
  <si>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</si>
  <si>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</si>
  <si>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</si>
  <si>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</si>
  <si>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</si>
  <si>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</si>
  <si>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</si>
  <si>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</si>
  <si>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</si>
  <si>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</si>
  <si>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</si>
  <si>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</si>
  <si>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</si>
  <si>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</si>
  <si>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</si>
  <si>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</si>
  <si>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</si>
  <si>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</si>
  <si>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</si>
  <si>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</si>
  <si>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</si>
  <si>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</si>
  <si>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</si>
  <si>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</si>
  <si>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</si>
  <si>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</si>
  <si>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</si>
  <si>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</si>
  <si>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</si>
  <si>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</si>
  <si>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</si>
  <si>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</si>
  <si>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</si>
  <si>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</si>
  <si>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</si>
  <si>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</si>
  <si>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</si>
  <si>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</si>
  <si>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</si>
  <si>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</si>
  <si>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</si>
  <si>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</si>
  <si>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</si>
  <si>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</si>
  <si>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</si>
  <si>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</si>
  <si>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</si>
  <si>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</si>
  <si>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</si>
  <si>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</si>
  <si>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</si>
  <si>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</si>
  <si>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</si>
  <si>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</si>
  <si>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</si>
  <si>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</si>
  <si>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</si>
  <si>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</si>
  <si>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</si>
  <si>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</si>
  <si>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</si>
  <si>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</si>
  <si>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</si>
  <si>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</si>
  <si>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</si>
  <si>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</si>
  <si>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</si>
  <si>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</si>
  <si>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</si>
  <si>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</si>
  <si>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</si>
  <si>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</si>
  <si>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</si>
  <si>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</si>
  <si>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</si>
  <si>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</si>
  <si>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</si>
  <si>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</si>
  <si>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</si>
  <si>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</si>
  <si>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</si>
  <si>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</si>
  <si>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</si>
  <si>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</si>
  <si>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</si>
  <si>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</si>
  <si>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</si>
  <si>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</si>
  <si>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</si>
  <si>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</si>
  <si>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</si>
  <si>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</si>
  <si>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</si>
  <si>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</si>
  <si>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</si>
  <si>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</si>
  <si>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</si>
  <si>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</si>
  <si>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</si>
  <si>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</si>
  <si>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</si>
  <si>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</si>
  <si>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</si>
  <si>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</si>
  <si>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</si>
  <si>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</si>
  <si>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</si>
  <si>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</si>
  <si>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</si>
  <si>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</si>
  <si>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</si>
  <si>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</si>
  <si>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</si>
  <si>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</si>
  <si>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</si>
  <si>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</si>
  <si>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</si>
  <si>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</si>
  <si>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</si>
  <si>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</si>
  <si>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</si>
  <si>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</si>
  <si>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</si>
  <si>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</si>
  <si>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</si>
  <si>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</si>
  <si>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</si>
  <si>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</si>
  <si>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</si>
  <si>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</si>
  <si>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</si>
  <si>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</si>
  <si>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</si>
  <si>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</si>
  <si>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</si>
  <si>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</si>
  <si>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</si>
  <si>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</si>
  <si>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</si>
  <si>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</si>
  <si>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</si>
  <si>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</si>
  <si>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</si>
  <si>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</si>
  <si>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</si>
  <si>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</si>
  <si>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</si>
  <si>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</si>
  <si>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</si>
  <si>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</si>
  <si>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</si>
  <si>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</si>
  <si>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</si>
  <si>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</si>
  <si>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</si>
  <si>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</si>
  <si>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</si>
  <si>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</si>
  <si>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</si>
  <si>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</si>
  <si>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</si>
  <si>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</si>
  <si>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</si>
  <si>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</si>
  <si>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</si>
  <si>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</si>
  <si>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</si>
  <si>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</si>
  <si>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</si>
  <si>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</si>
  <si>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</si>
  <si>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</si>
  <si>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</si>
  <si>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</si>
  <si>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</si>
  <si>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</si>
  <si>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</si>
  <si>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</si>
  <si>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</si>
  <si>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</si>
  <si>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</si>
  <si>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</si>
  <si>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</si>
  <si>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</si>
  <si>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</si>
  <si>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</si>
  <si>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</si>
  <si>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</si>
  <si>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</si>
  <si>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</si>
  <si>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</si>
  <si>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</si>
  <si>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</si>
  <si>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</si>
  <si>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</si>
  <si>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</si>
  <si>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</si>
  <si>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</si>
  <si>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</si>
  <si>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</si>
  <si>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</si>
  <si>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</si>
  <si>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</si>
  <si>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</si>
  <si>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</si>
  <si>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</si>
  <si>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</si>
  <si>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</si>
  <si>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</si>
  <si>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</si>
  <si>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</si>
  <si>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</si>
  <si>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</si>
  <si>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</si>
  <si>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</si>
  <si>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</si>
  <si>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</si>
  <si>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</si>
  <si>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</si>
  <si>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</si>
  <si>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</si>
  <si>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</si>
  <si>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</si>
  <si>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</si>
  <si>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</si>
  <si>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</si>
  <si>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</si>
  <si>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</si>
  <si>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</si>
  <si>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</si>
  <si>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</si>
  <si>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</si>
  <si>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</si>
  <si>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</si>
  <si>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</si>
  <si>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</si>
  <si>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</si>
  <si>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</si>
  <si>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</si>
  <si>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</si>
  <si>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</si>
  <si>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</si>
  <si>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</si>
  <si>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</si>
  <si>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</si>
  <si>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</si>
  <si>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</si>
  <si>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</si>
  <si>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</si>
  <si>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</si>
  <si>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</si>
  <si>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</si>
  <si>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</si>
  <si>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</si>
  <si>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</si>
  <si>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</si>
  <si>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</si>
  <si>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</si>
  <si>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</si>
  <si>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</si>
  <si>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</si>
  <si>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</si>
  <si>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</si>
  <si>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</si>
  <si>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</si>
  <si>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</si>
  <si>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</si>
  <si>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</si>
  <si>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</si>
  <si>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</si>
  <si>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</si>
  <si>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</si>
  <si>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</si>
  <si>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</si>
  <si>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</si>
  <si>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</si>
  <si>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</si>
  <si>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</si>
  <si>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</si>
  <si>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</si>
  <si>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</si>
  <si>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</si>
  <si>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</si>
  <si>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</si>
  <si>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</si>
  <si>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</si>
  <si>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</si>
  <si>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</si>
  <si>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</si>
  <si>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</si>
  <si>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</si>
  <si>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</si>
  <si>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</si>
  <si>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</si>
  <si>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</si>
  <si>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</si>
  <si>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</si>
  <si>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</si>
  <si>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</si>
  <si>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</si>
  <si>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</si>
  <si>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</si>
  <si>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</si>
  <si>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</si>
  <si>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</si>
  <si>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</si>
  <si>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</si>
  <si>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</si>
  <si>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</si>
  <si>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</si>
  <si>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</si>
  <si>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</si>
  <si>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</si>
  <si>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</si>
  <si>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</si>
  <si>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</si>
  <si>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</si>
  <si>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</si>
  <si>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</si>
  <si>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</si>
  <si>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</si>
  <si>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</si>
  <si>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</si>
  <si>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</si>
  <si>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</si>
  <si>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</si>
  <si>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</si>
  <si>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</si>
  <si>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</si>
  <si>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</si>
  <si>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</si>
  <si>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</si>
  <si>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</si>
  <si>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</si>
  <si>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</si>
  <si>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</si>
  <si>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</si>
  <si>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</si>
  <si>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</si>
  <si>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</si>
  <si>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</si>
  <si>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</si>
  <si>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</si>
  <si>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</si>
  <si>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</si>
  <si>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</si>
  <si>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</si>
  <si>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</si>
  <si>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</si>
  <si>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</si>
  <si>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</si>
  <si>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</si>
  <si>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</si>
  <si>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</si>
  <si>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</si>
  <si>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</si>
  <si>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</si>
  <si>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</si>
  <si>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</si>
  <si>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</si>
  <si>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</si>
  <si>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</si>
  <si>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</si>
  <si>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</si>
  <si>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</si>
  <si>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</si>
  <si>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</si>
  <si>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</si>
  <si>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</si>
  <si>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</si>
  <si>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</si>
  <si>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</si>
  <si>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</si>
  <si>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</si>
  <si>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</si>
  <si>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</si>
  <si>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</si>
  <si>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</si>
  <si>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</si>
  <si>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</si>
  <si>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</si>
  <si>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</si>
  <si>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</si>
  <si>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</si>
  <si>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</si>
  <si>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</si>
  <si>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</si>
  <si>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</si>
  <si>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</si>
  <si>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</si>
  <si>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</si>
  <si>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</si>
  <si>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</si>
  <si>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</si>
  <si>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</si>
  <si>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</si>
  <si>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</si>
  <si>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</si>
  <si>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</si>
  <si>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</si>
  <si>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</si>
  <si>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</si>
  <si>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</si>
  <si>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</si>
  <si>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</si>
  <si>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</si>
  <si>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</si>
  <si>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</si>
  <si>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</si>
  <si>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</si>
  <si>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</si>
  <si>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</si>
  <si>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</si>
  <si>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</si>
  <si>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</si>
  <si>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</si>
  <si>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</si>
  <si>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</si>
  <si>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</si>
  <si>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</si>
  <si>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</si>
  <si>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</si>
  <si>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</si>
  <si>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</si>
  <si>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</si>
  <si>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</si>
  <si>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</si>
  <si>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</si>
  <si>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</si>
  <si>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</si>
  <si>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</si>
  <si>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</si>
  <si>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</si>
  <si>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</si>
  <si>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</si>
  <si>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</si>
  <si>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</si>
  <si>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</si>
  <si>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</si>
  <si>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</si>
  <si>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</si>
  <si>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</si>
  <si>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</si>
  <si>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</si>
  <si>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</si>
  <si>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</si>
  <si>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</si>
  <si>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</si>
  <si>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</si>
  <si>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</si>
  <si>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</si>
  <si>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</si>
  <si>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</si>
  <si>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</si>
  <si>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</si>
  <si>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</si>
  <si>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</si>
  <si>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</si>
  <si>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</si>
  <si>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</si>
  <si>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</si>
  <si>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</si>
  <si>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</si>
  <si>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</si>
  <si>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</si>
  <si>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</si>
  <si>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</si>
  <si>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</si>
  <si>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</si>
  <si>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</si>
  <si>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</si>
  <si>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</si>
  <si>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</si>
  <si>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</si>
  <si>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</si>
  <si>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</si>
  <si>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</si>
  <si>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</si>
  <si>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</si>
  <si>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</si>
  <si>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</si>
  <si>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</si>
  <si>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</si>
  <si>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</si>
  <si>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</si>
  <si>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</si>
  <si>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</si>
  <si>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</si>
  <si>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</si>
  <si>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</si>
  <si>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</si>
  <si>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</si>
  <si>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</si>
  <si>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</si>
  <si>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</si>
  <si>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</si>
  <si>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</si>
  <si>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</si>
  <si>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</si>
  <si>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</si>
  <si>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</si>
  <si>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</si>
  <si>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</si>
  <si>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</si>
  <si>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</si>
  <si>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</si>
  <si>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</si>
  <si>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</si>
  <si>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</si>
  <si>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</si>
  <si>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</si>
  <si>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</si>
  <si>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</si>
  <si>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</si>
  <si>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</si>
  <si>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</si>
  <si>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</si>
  <si>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</si>
  <si>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</si>
  <si>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</si>
  <si>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</si>
  <si>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</si>
  <si>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</si>
  <si>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</si>
  <si>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</si>
  <si>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</si>
  <si>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</si>
  <si>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</si>
  <si>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</si>
  <si>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</si>
  <si>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</si>
  <si>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</si>
  <si>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</si>
  <si>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</si>
  <si>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</si>
  <si>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</si>
  <si>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</si>
  <si>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</si>
  <si>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</si>
  <si>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</si>
  <si>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</si>
  <si>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</si>
  <si>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</si>
  <si>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</si>
  <si>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</si>
  <si>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</si>
  <si>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</si>
  <si>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</si>
  <si>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</si>
  <si>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</si>
  <si>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</si>
  <si>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</si>
  <si>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</si>
  <si>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</si>
  <si>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</si>
  <si>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</si>
  <si>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</si>
  <si>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</si>
  <si>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</si>
  <si>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</si>
  <si>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</si>
  <si>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</si>
  <si>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</si>
  <si>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</si>
  <si>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</si>
  <si>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</si>
  <si>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</si>
  <si>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</si>
  <si>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</si>
  <si>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</si>
  <si>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</si>
  <si>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</si>
  <si>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</si>
  <si>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</si>
  <si>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</si>
  <si>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</si>
  <si>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</si>
  <si>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</si>
  <si>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</si>
  <si>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</si>
  <si>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</si>
  <si>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</si>
  <si>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</si>
  <si>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</si>
  <si>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</si>
  <si>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</si>
  <si>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</si>
  <si>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</si>
  <si>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</si>
  <si>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</si>
  <si>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</si>
  <si>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</si>
  <si>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</si>
  <si>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</si>
  <si>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</si>
  <si>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</si>
  <si>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</si>
  <si>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</si>
  <si>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</si>
  <si>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</si>
  <si>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</si>
  <si>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</si>
  <si>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</si>
  <si>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</si>
  <si>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</si>
  <si>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</si>
  <si>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</si>
  <si>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</si>
  <si>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</si>
  <si>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</si>
  <si>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</si>
  <si>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</si>
  <si>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</si>
  <si>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</si>
  <si>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</si>
  <si>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</si>
  <si>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</si>
  <si>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</si>
  <si>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</si>
  <si>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</si>
  <si>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</si>
  <si>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</si>
  <si>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</si>
  <si>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</si>
  <si>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</si>
  <si>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</si>
  <si>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</si>
  <si>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</si>
  <si>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</si>
  <si>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</si>
  <si>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</si>
  <si>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</si>
  <si>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</si>
  <si>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</si>
  <si>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</si>
  <si>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</si>
  <si>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</si>
  <si>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</si>
  <si>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</si>
  <si>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</si>
  <si>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</si>
  <si>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</si>
  <si>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</si>
  <si>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</si>
  <si>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</si>
  <si>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</si>
  <si>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</si>
  <si>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</si>
  <si>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</si>
  <si>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</si>
  <si>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</si>
  <si>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</si>
  <si>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</si>
  <si>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</si>
  <si>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</si>
  <si>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</si>
  <si>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</si>
  <si>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</si>
  <si>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</si>
  <si>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</si>
  <si>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</si>
  <si>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</si>
  <si>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</si>
  <si>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</si>
  <si>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</si>
  <si>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</si>
  <si>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</si>
  <si>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</si>
  <si>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</si>
  <si>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</si>
  <si>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</si>
  <si>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</si>
  <si>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</si>
  <si>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</si>
  <si>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</si>
  <si>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</si>
  <si>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</si>
  <si>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</si>
  <si>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</si>
  <si>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</si>
  <si>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</si>
  <si>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</si>
  <si>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</si>
  <si>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</si>
  <si>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</si>
  <si>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</si>
  <si>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</si>
  <si>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</si>
  <si>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</si>
  <si>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</si>
  <si>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</si>
  <si>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</si>
  <si>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</si>
  <si>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</si>
  <si>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</si>
  <si>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</si>
  <si>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</si>
  <si>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</si>
  <si>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</si>
  <si>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</si>
  <si>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</si>
  <si>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</si>
  <si>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</si>
  <si>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</si>
  <si>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</si>
  <si>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</si>
  <si>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</si>
  <si>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</si>
  <si>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</si>
  <si>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</si>
  <si>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</si>
  <si>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</si>
  <si>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</si>
  <si>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</si>
  <si>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</si>
  <si>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</si>
  <si>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</si>
  <si>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</si>
  <si>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</si>
  <si>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</si>
  <si>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</si>
  <si>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</si>
  <si>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</si>
  <si>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</si>
  <si>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</si>
  <si>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</si>
  <si>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</si>
  <si>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</si>
  <si>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</si>
  <si>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</si>
  <si>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</si>
  <si>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</si>
  <si>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</si>
  <si>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</si>
  <si>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</si>
  <si>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</si>
  <si>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</si>
  <si>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</si>
  <si>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</si>
  <si>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</si>
  <si>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</si>
  <si>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</si>
  <si>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</si>
  <si>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</si>
  <si>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</si>
  <si>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</si>
  <si>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</si>
  <si>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</si>
  <si>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</si>
  <si>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</si>
  <si>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</si>
  <si>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</si>
  <si>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</si>
  <si>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</si>
  <si>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</si>
  <si>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</si>
  <si>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</si>
  <si>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</si>
  <si>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</si>
  <si>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</si>
  <si>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</si>
  <si>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</si>
  <si>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</si>
  <si>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</si>
  <si>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</si>
  <si>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</si>
  <si>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</si>
  <si>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</si>
  <si>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</si>
  <si>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</si>
  <si>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</si>
  <si>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</si>
  <si>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</si>
  <si>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</si>
  <si>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</si>
  <si>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</si>
  <si>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</si>
  <si>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</si>
  <si>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</si>
  <si>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</si>
  <si>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</si>
  <si>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</si>
  <si>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</si>
  <si>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</si>
  <si>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</si>
  <si>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</si>
  <si>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</si>
  <si>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</si>
  <si>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</si>
  <si>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</si>
  <si>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</si>
  <si>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</si>
  <si>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</si>
  <si>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</si>
  <si>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</si>
  <si>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</si>
  <si>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</si>
  <si>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</si>
  <si>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</si>
  <si>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</si>
  <si>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</si>
  <si>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</si>
  <si>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</si>
  <si>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</si>
  <si>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</si>
  <si>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</si>
  <si>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</si>
  <si>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</si>
  <si>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</si>
  <si>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</si>
  <si>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</si>
  <si>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</si>
  <si>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</si>
  <si>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</si>
  <si>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</si>
  <si>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</si>
  <si>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</si>
  <si>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</si>
  <si>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</si>
  <si>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</si>
  <si>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</si>
  <si>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</si>
  <si>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</si>
  <si>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</si>
  <si>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</si>
  <si>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</si>
  <si>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</si>
  <si>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</si>
  <si>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</si>
  <si>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</si>
  <si>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</si>
  <si>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</si>
  <si>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</si>
  <si>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</si>
  <si>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</si>
  <si>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</si>
  <si>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</si>
  <si>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</si>
  <si>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</si>
  <si>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</si>
  <si>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</si>
  <si>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</si>
  <si>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</si>
  <si>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</si>
  <si>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</si>
  <si>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</si>
  <si>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</si>
  <si>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</si>
  <si>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</si>
  <si>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</si>
  <si>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</si>
  <si>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</si>
  <si>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</si>
  <si>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</si>
  <si>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</si>
  <si>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</si>
  <si>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</si>
  <si>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</si>
  <si>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</si>
  <si>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</si>
  <si>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</si>
  <si>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</si>
  <si>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</si>
  <si>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</si>
  <si>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</si>
  <si>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</si>
  <si>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</si>
  <si>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</si>
  <si>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</si>
  <si>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</si>
  <si>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</si>
  <si>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</si>
  <si>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</si>
  <si>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</si>
  <si>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</si>
  <si>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</si>
  <si>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</si>
  <si>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</si>
  <si>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</si>
  <si>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</si>
  <si>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</si>
  <si>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</si>
  <si>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</si>
  <si>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</si>
  <si>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</si>
  <si>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</si>
  <si>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</si>
  <si>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</si>
  <si>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</si>
  <si>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</si>
  <si>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</si>
  <si>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</si>
  <si>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</si>
  <si>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</si>
  <si>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</si>
  <si>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</si>
  <si>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</si>
  <si>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</si>
  <si>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</si>
  <si>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</si>
  <si>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</si>
  <si>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</si>
  <si>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</si>
  <si>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</si>
  <si>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</si>
  <si>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</si>
  <si>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</si>
  <si>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</si>
  <si>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</si>
  <si>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</si>
  <si>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</si>
  <si>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</si>
  <si>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</si>
  <si>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</si>
  <si>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</si>
  <si>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</si>
  <si>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</si>
  <si>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</si>
  <si>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</si>
  <si>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</si>
  <si>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</si>
  <si>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</si>
  <si>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</si>
  <si>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</si>
  <si>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</si>
  <si>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</si>
  <si>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</si>
  <si>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</si>
  <si>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</si>
  <si>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</si>
  <si>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</si>
  <si>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</si>
  <si>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</si>
  <si>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</si>
  <si>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</si>
  <si>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</si>
  <si>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</si>
  <si>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</si>
  <si>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</si>
  <si>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</si>
  <si>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</si>
  <si>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</si>
  <si>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</si>
  <si>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</si>
  <si>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</si>
  <si>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</si>
  <si>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</si>
  <si>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</si>
  <si>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</si>
  <si>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</si>
  <si>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</si>
  <si>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</si>
  <si>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</si>
  <si>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</si>
  <si>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</si>
  <si>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</si>
  <si>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</si>
  <si>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</si>
  <si>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</si>
  <si>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</si>
  <si>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</si>
  <si>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</si>
  <si>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</si>
  <si>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</si>
  <si>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</si>
  <si>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</si>
  <si>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</si>
  <si>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</si>
  <si>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</si>
  <si>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</si>
  <si>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</si>
  <si>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</si>
  <si>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</si>
  <si>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</si>
  <si>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</si>
  <si>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</si>
  <si>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</si>
  <si>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</si>
  <si>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</si>
  <si>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</si>
  <si>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</si>
  <si>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</si>
  <si>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</si>
  <si>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</si>
  <si>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</si>
  <si>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</si>
  <si>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</si>
  <si>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</si>
  <si>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</si>
  <si>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</si>
  <si>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</si>
  <si>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</si>
  <si>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</si>
  <si>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</si>
  <si>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</si>
  <si>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</si>
  <si>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</si>
  <si>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</si>
  <si>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</si>
  <si>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</si>
  <si>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</si>
  <si>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</si>
  <si>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</si>
  <si>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</si>
  <si>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</si>
  <si>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</si>
  <si>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</si>
  <si>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</si>
  <si>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</si>
  <si>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</si>
  <si>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</si>
  <si>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</si>
  <si>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</si>
  <si>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</si>
  <si>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</si>
  <si>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</si>
  <si>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</si>
  <si>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</si>
  <si>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</si>
  <si>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</si>
  <si>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</si>
  <si>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</si>
  <si>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</si>
  <si>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</si>
  <si>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</si>
  <si>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</si>
  <si>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</si>
  <si>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</si>
  <si>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</si>
  <si>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</si>
  <si>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</si>
  <si>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</si>
  <si>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</si>
  <si>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</si>
  <si>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</si>
  <si>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</si>
  <si>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</si>
  <si>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</si>
  <si>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</si>
  <si>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</si>
  <si>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</si>
  <si>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</si>
  <si>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</si>
  <si>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</si>
  <si>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</si>
  <si>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</si>
  <si>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</si>
  <si>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</si>
  <si>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</si>
  <si>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</si>
  <si>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</si>
  <si>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</si>
  <si>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</si>
  <si>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</si>
  <si>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</si>
  <si>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</si>
  <si>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</si>
  <si>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</si>
  <si>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</si>
  <si>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</si>
  <si>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</si>
  <si>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</si>
  <si>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</si>
  <si>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</si>
  <si>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</si>
  <si>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</si>
  <si>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</si>
  <si>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</si>
  <si>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</si>
  <si>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</si>
  <si>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</si>
  <si>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</si>
  <si>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</si>
  <si>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</si>
  <si>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</si>
  <si>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</si>
  <si>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</si>
  <si>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</si>
  <si>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</si>
  <si>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</si>
  <si>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</si>
  <si>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</si>
  <si>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</si>
  <si>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</si>
  <si>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</si>
  <si>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</si>
  <si>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</si>
  <si>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</si>
  <si>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</si>
  <si>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</si>
  <si>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</si>
  <si>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</si>
  <si>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</si>
  <si>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</si>
  <si>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</si>
  <si>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</si>
  <si>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</si>
  <si>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</si>
  <si>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</si>
  <si>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</si>
  <si>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</si>
  <si>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</si>
  <si>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</si>
  <si>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</si>
  <si>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</si>
  <si>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</si>
  <si>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</si>
  <si>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</si>
  <si>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</si>
  <si>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</si>
  <si>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</si>
  <si>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</si>
  <si>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</si>
  <si>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</si>
  <si>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</si>
  <si>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</si>
  <si>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</si>
  <si>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</si>
  <si>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</si>
  <si>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</si>
  <si>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</si>
  <si>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</si>
  <si>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</si>
  <si>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</si>
  <si>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</si>
  <si>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</si>
  <si>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</si>
  <si>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</si>
  <si>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</si>
  <si>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</si>
  <si>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</si>
  <si>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</si>
  <si>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</si>
  <si>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</si>
  <si>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</si>
  <si>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</si>
  <si>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</si>
  <si>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</si>
  <si>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</si>
  <si>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</si>
  <si>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</si>
  <si>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</si>
  <si>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</si>
  <si>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</si>
  <si>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</si>
  <si>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</si>
  <si>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</si>
  <si>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</si>
  <si>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</si>
  <si>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</si>
  <si>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</si>
  <si>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</si>
  <si>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</si>
  <si>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</si>
  <si>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</si>
  <si>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</si>
  <si>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</si>
  <si>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</si>
  <si>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</si>
  <si>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</si>
  <si>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</si>
  <si>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</si>
  <si>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</si>
  <si>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</si>
  <si>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</si>
  <si>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</si>
  <si>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</si>
  <si>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</si>
  <si>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</si>
  <si>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</si>
  <si>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</si>
  <si>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</si>
  <si>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</si>
  <si>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</si>
  <si>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</si>
  <si>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</si>
  <si>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</si>
  <si>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</si>
  <si>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</si>
  <si>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</si>
  <si>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</si>
  <si>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</si>
  <si>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</si>
  <si>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</si>
  <si>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</si>
  <si>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</si>
  <si>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</si>
  <si>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</si>
  <si>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</si>
  <si>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</si>
  <si>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</si>
  <si>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</si>
  <si>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</si>
  <si>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</si>
  <si>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</si>
  <si>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</si>
  <si>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</si>
  <si>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</si>
  <si>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</si>
  <si>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</si>
  <si>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</si>
  <si>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</si>
  <si>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</si>
  <si>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</si>
  <si>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</si>
  <si>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</si>
  <si>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</si>
  <si>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</si>
  <si>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</si>
  <si>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</si>
  <si>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</si>
  <si>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</si>
  <si>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</si>
  <si>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</si>
  <si>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</si>
  <si>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</si>
  <si>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</si>
  <si>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</si>
  <si>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</si>
  <si>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</si>
  <si>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</si>
  <si>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</si>
  <si>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</si>
  <si>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</si>
  <si>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</si>
  <si>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</si>
  <si>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</si>
  <si>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</si>
  <si>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</si>
  <si>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</si>
  <si>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</si>
  <si>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</si>
  <si>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</si>
  <si>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</si>
  <si>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</si>
  <si>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</si>
  <si>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</si>
  <si>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</si>
  <si>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</si>
  <si>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</si>
  <si>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</si>
  <si>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</si>
  <si>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</si>
  <si>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</si>
  <si>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</si>
  <si>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</si>
  <si>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</si>
  <si>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</si>
  <si>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</si>
  <si>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</si>
  <si>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</si>
  <si>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</si>
  <si>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</si>
  <si>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</si>
  <si>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</si>
  <si>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</si>
  <si>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</si>
  <si>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</si>
  <si>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</si>
  <si>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</si>
  <si>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</si>
  <si>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</si>
  <si>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</si>
  <si>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</si>
  <si>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</si>
  <si>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</si>
  <si>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</si>
  <si>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</si>
  <si>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</si>
  <si>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</si>
  <si>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</si>
  <si>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</si>
  <si>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</si>
  <si>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</si>
  <si>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</si>
  <si>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</si>
  <si>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</si>
  <si>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</si>
  <si>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</si>
  <si>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</si>
  <si>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</si>
  <si>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</si>
  <si>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</si>
  <si>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</si>
  <si>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</si>
  <si>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</si>
  <si>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</si>
  <si>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</si>
  <si>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</si>
  <si>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</si>
  <si>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</si>
  <si>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</si>
  <si>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</si>
  <si>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</si>
  <si>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</si>
  <si>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</si>
  <si>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</si>
  <si>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</si>
  <si>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</si>
  <si>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</si>
  <si>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</si>
  <si>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</si>
  <si>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</si>
  <si>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</si>
  <si>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</si>
  <si>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</si>
  <si>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</si>
  <si>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</si>
  <si>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</si>
  <si>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</si>
  <si>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</si>
  <si>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</si>
  <si>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</si>
  <si>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</si>
  <si>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</si>
  <si>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</si>
  <si>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</si>
  <si>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</si>
  <si>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</si>
  <si>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</si>
  <si>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</si>
  <si>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</si>
  <si>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</si>
  <si>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</si>
  <si>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</si>
  <si>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</si>
  <si>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</si>
  <si>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</si>
  <si>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</si>
  <si>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</si>
  <si>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</si>
  <si>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</si>
  <si>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</si>
  <si>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</si>
  <si>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</si>
  <si>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</si>
  <si>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</si>
  <si>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</si>
  <si>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</si>
  <si>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</si>
  <si>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</si>
  <si>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</si>
  <si>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</si>
  <si>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</si>
  <si>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</si>
  <si>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</si>
  <si>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</si>
  <si>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</si>
  <si>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</si>
  <si>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</si>
  <si>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</si>
  <si>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</si>
  <si>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</si>
  <si>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</si>
  <si>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</si>
  <si>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</si>
  <si>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</si>
  <si>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</si>
  <si>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</si>
  <si>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</si>
  <si>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</si>
  <si>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</si>
  <si>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</si>
  <si>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</si>
  <si>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</si>
  <si>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</si>
  <si>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</si>
  <si>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</si>
  <si>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</si>
  <si>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</si>
  <si>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</si>
  <si>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</si>
  <si>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</si>
  <si>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</si>
  <si>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</si>
  <si>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</si>
  <si>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</si>
  <si>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</si>
  <si>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</si>
  <si>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</si>
  <si>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</si>
  <si>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</si>
  <si>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</si>
  <si>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</si>
  <si>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</si>
  <si>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</si>
  <si>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</si>
  <si>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</si>
  <si>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</si>
  <si>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</si>
  <si>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</si>
  <si>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</si>
  <si>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</si>
  <si>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</si>
  <si>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</si>
  <si>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</si>
  <si>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</si>
  <si>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</si>
  <si>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</si>
  <si>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</si>
  <si>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</si>
  <si>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</si>
  <si>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</si>
  <si>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</si>
  <si>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</si>
  <si>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</si>
  <si>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</si>
  <si>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</si>
  <si>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</si>
  <si>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</si>
  <si>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</si>
  <si>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</si>
  <si>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</si>
  <si>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</si>
  <si>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</si>
  <si>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</si>
  <si>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</si>
  <si>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</si>
  <si>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</si>
  <si>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</si>
  <si>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</si>
  <si>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</si>
  <si>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</si>
  <si>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</si>
  <si>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</si>
  <si>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</si>
  <si>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</si>
  <si>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</si>
  <si>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</si>
  <si>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</si>
  <si>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</si>
  <si>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</si>
  <si>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</si>
  <si>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</si>
  <si>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</si>
  <si>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</si>
  <si>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</si>
  <si>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</si>
  <si>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</si>
  <si>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</si>
  <si>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</si>
  <si>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</si>
  <si>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</si>
  <si>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</si>
  <si>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</si>
  <si>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</si>
  <si>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</si>
  <si>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</si>
  <si>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</si>
  <si>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</si>
  <si>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</si>
  <si>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</si>
  <si>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</si>
  <si>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</si>
  <si>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</si>
  <si>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</si>
  <si>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</si>
  <si>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</si>
  <si>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</si>
  <si>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</si>
  <si>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</si>
  <si>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</si>
  <si>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</si>
  <si>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</si>
  <si>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</si>
  <si>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</si>
  <si>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</si>
  <si>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</si>
  <si>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</si>
  <si>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</si>
  <si>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</si>
  <si>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</si>
  <si>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</si>
  <si>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</si>
  <si>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</si>
  <si>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</si>
  <si>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</si>
  <si>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</si>
  <si>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</si>
  <si>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</si>
  <si>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</si>
  <si>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</si>
  <si>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</si>
  <si>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</si>
  <si>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</si>
  <si>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</si>
  <si>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</si>
  <si>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</si>
  <si>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</si>
  <si>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</si>
  <si>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</si>
  <si>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</si>
  <si>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</si>
  <si>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</si>
  <si>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</si>
  <si>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</si>
  <si>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</si>
  <si>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</si>
  <si>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</si>
  <si>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</si>
  <si>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</si>
  <si>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</si>
  <si>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</si>
  <si>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</si>
  <si>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</si>
  <si>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</si>
  <si>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</si>
  <si>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</si>
  <si>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</si>
  <si>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</si>
  <si>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</si>
  <si>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</si>
  <si>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</si>
  <si>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</si>
  <si>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</si>
  <si>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</si>
  <si>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</si>
  <si>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</si>
  <si>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</si>
  <si>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</si>
  <si>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</si>
  <si>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</si>
  <si>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</si>
  <si>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</si>
  <si>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</si>
  <si>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</si>
  <si>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</si>
  <si>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</si>
  <si>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</si>
  <si>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</si>
  <si>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</si>
  <si>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</si>
  <si>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</si>
  <si>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</si>
  <si>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</si>
  <si>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</si>
  <si>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</si>
  <si>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</si>
  <si>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</si>
  <si>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</si>
  <si>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</si>
  <si>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</si>
  <si>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</si>
  <si>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</si>
  <si>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</si>
  <si>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</si>
  <si>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</si>
  <si>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</si>
  <si>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</si>
  <si>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</si>
  <si>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</si>
  <si>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</si>
  <si>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</si>
  <si>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</si>
  <si>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</si>
  <si>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</si>
  <si>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</si>
  <si>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</si>
  <si>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</si>
  <si>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</si>
  <si>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</si>
  <si>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</si>
  <si>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</si>
  <si>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</si>
  <si>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</si>
  <si>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</si>
  <si>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</si>
  <si>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</si>
  <si>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</si>
  <si>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</si>
  <si>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</si>
  <si>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</si>
  <si>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</si>
  <si>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</si>
  <si>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</si>
  <si>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</si>
  <si>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</si>
  <si>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</si>
  <si>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</si>
  <si>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</si>
  <si>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</si>
  <si>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</si>
  <si>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</si>
  <si>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</si>
  <si>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</si>
  <si>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</si>
  <si>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</si>
  <si>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</si>
  <si>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</si>
  <si>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</si>
  <si>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</si>
  <si>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</si>
  <si>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</si>
  <si>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</si>
  <si>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</si>
  <si>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</si>
  <si>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</si>
  <si>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</si>
  <si>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</si>
  <si>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</si>
  <si>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</si>
  <si>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</si>
  <si>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</si>
  <si>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</si>
  <si>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</si>
  <si>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</si>
  <si>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</si>
  <si>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</si>
  <si>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</si>
  <si>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</si>
  <si>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</si>
  <si>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</si>
  <si>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</si>
  <si>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</si>
  <si>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</si>
  <si>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</si>
  <si>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</si>
  <si>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</si>
  <si>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</si>
  <si>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</si>
  <si>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</si>
  <si>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</si>
  <si>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</si>
  <si>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</si>
  <si>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</si>
  <si>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</si>
  <si>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</si>
  <si>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</si>
  <si>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</si>
  <si>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</si>
  <si>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</si>
  <si>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</si>
  <si>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</si>
  <si>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</si>
  <si>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</si>
  <si>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</si>
  <si>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</si>
  <si>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</si>
  <si>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</si>
  <si>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</si>
  <si>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</si>
  <si>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</si>
  <si>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</si>
  <si>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</si>
  <si>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</si>
  <si>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</si>
  <si>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</si>
  <si>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</si>
  <si>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</si>
  <si>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</si>
  <si>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</si>
  <si>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</si>
  <si>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</si>
  <si>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</si>
  <si>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</si>
  <si>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</si>
  <si>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</si>
  <si>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</si>
  <si>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</si>
  <si>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</si>
  <si>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</si>
  <si>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</si>
  <si>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</si>
  <si>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</si>
  <si>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</si>
  <si>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</si>
  <si>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</si>
  <si>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</si>
  <si>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</si>
  <si>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</si>
  <si>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</si>
  <si>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</si>
  <si>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</si>
  <si>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</si>
  <si>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</si>
  <si>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</si>
  <si>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</si>
  <si>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</si>
  <si>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</si>
  <si>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</si>
  <si>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</si>
  <si>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</si>
  <si>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</si>
  <si>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</si>
  <si>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</si>
  <si>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</si>
  <si>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</si>
  <si>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</si>
  <si>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</si>
  <si>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</si>
  <si>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</si>
  <si>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</si>
  <si>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</si>
  <si>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</si>
  <si>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</si>
  <si>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</si>
  <si>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</si>
  <si>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</si>
  <si>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</si>
  <si>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</si>
  <si>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</si>
  <si>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</si>
  <si>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</si>
  <si>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</si>
  <si>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</si>
  <si>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</si>
  <si>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</si>
  <si>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</si>
  <si>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</si>
  <si>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</si>
  <si>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</si>
  <si>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</si>
  <si>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</si>
  <si>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</si>
  <si>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</si>
  <si>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</si>
  <si>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</si>
  <si>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</si>
  <si>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</si>
  <si>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</si>
  <si>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</si>
  <si>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</si>
  <si>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</si>
  <si>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</si>
  <si>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</si>
  <si>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</si>
  <si>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</si>
  <si>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</si>
  <si>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</si>
  <si>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</si>
  <si>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</si>
  <si>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</si>
  <si>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</si>
  <si>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</si>
  <si>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</si>
  <si>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</si>
  <si>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</si>
  <si>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</si>
  <si>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</si>
  <si>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</si>
  <si>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</si>
  <si>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</si>
  <si>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</si>
  <si>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</si>
  <si>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</si>
  <si>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</si>
  <si>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</si>
  <si>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</si>
  <si>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</si>
  <si>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</si>
  <si>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</si>
  <si>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</si>
  <si>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</si>
  <si>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</si>
  <si>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</si>
  <si>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</si>
  <si>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</si>
  <si>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</si>
  <si>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</si>
  <si>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</si>
  <si>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</si>
  <si>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</si>
  <si>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</si>
  <si>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</si>
  <si>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</si>
  <si>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</si>
  <si>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</si>
  <si>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</si>
  <si>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</si>
  <si>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</si>
  <si>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</si>
  <si>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</si>
  <si>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</si>
  <si>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</si>
  <si>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</si>
  <si>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</si>
  <si>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</si>
  <si>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</si>
  <si>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</si>
  <si>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</si>
  <si>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</si>
  <si>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</si>
  <si>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</si>
  <si>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</si>
  <si>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</si>
  <si>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</si>
  <si>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</si>
  <si>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</si>
  <si>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</si>
  <si>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</si>
  <si>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</si>
  <si>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</si>
  <si>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</si>
  <si>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</si>
  <si>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</si>
  <si>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</si>
  <si>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</si>
  <si>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</si>
  <si>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</si>
  <si>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</si>
  <si>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</si>
  <si>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</si>
  <si>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</si>
  <si>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</si>
  <si>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</si>
  <si>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</si>
  <si>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</si>
  <si>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</si>
  <si>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</si>
  <si>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</si>
  <si>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</si>
  <si>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</si>
  <si>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</si>
  <si>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</si>
  <si>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</si>
  <si>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</si>
  <si>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</si>
  <si>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</si>
  <si>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</si>
  <si>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</si>
  <si>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</si>
  <si>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</si>
  <si>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</si>
  <si>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</si>
  <si>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</si>
  <si>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</si>
  <si>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</si>
  <si>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</si>
  <si>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</si>
  <si>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</si>
  <si>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</si>
  <si>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</si>
  <si>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</si>
  <si>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</si>
  <si>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</si>
  <si>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</si>
  <si>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</si>
  <si>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</si>
  <si>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</si>
  <si>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</si>
  <si>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</si>
  <si>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</si>
  <si>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</si>
  <si>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</si>
  <si>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</si>
  <si>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</si>
  <si>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</si>
  <si>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</si>
  <si>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</si>
  <si>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</si>
  <si>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</si>
  <si>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</si>
  <si>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</si>
  <si>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</si>
  <si>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</si>
  <si>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</si>
  <si>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</si>
  <si>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</si>
  <si>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</si>
  <si>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</si>
  <si>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</si>
  <si>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</si>
  <si>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</si>
  <si>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</si>
  <si>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</si>
  <si>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</si>
  <si>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</si>
  <si>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</si>
  <si>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</si>
  <si>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</si>
  <si>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</si>
  <si>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</si>
  <si>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</si>
  <si>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</si>
  <si>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</si>
  <si>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</si>
  <si>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</si>
  <si>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</si>
  <si>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</si>
  <si>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</si>
  <si>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</si>
  <si>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</si>
  <si>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</si>
  <si>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</si>
  <si>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</si>
  <si>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</si>
  <si>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</si>
  <si>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</si>
  <si>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</si>
  <si>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</si>
  <si>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</si>
  <si>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</si>
  <si>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</si>
  <si>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</si>
  <si>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</si>
  <si>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</si>
  <si>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</si>
  <si>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</si>
  <si>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</si>
  <si>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</si>
  <si>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</si>
  <si>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</si>
  <si>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</si>
  <si>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</si>
  <si>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</si>
  <si>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</si>
  <si>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</si>
  <si>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</si>
  <si>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</si>
  <si>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</si>
  <si>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</si>
  <si>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</si>
  <si>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</si>
  <si>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</si>
  <si>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</si>
  <si>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</si>
  <si>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</si>
  <si>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</si>
  <si>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</si>
  <si>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</si>
  <si>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</si>
  <si>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</si>
  <si>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</si>
  <si>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</si>
  <si>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</si>
  <si>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</si>
  <si>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</si>
  <si>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</si>
  <si>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</si>
  <si>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</si>
  <si>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</si>
  <si>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</si>
  <si>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</si>
  <si>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</si>
  <si>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</si>
  <si>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</si>
  <si>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</si>
  <si>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</si>
  <si>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</si>
  <si>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</si>
  <si>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</si>
  <si>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</si>
  <si>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</si>
  <si>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</si>
  <si>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</si>
  <si>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</si>
  <si>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</si>
  <si>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</si>
  <si>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</si>
  <si>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</si>
  <si>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</si>
  <si>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</si>
  <si>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</si>
  <si>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</si>
  <si>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</si>
  <si>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</si>
  <si>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</si>
  <si>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</si>
  <si>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</si>
  <si>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</si>
  <si>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</si>
  <si>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</si>
  <si>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</si>
  <si>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</si>
  <si>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</si>
  <si>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</si>
  <si>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</si>
  <si>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</si>
  <si>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</si>
  <si>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</si>
  <si>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</si>
  <si>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</si>
  <si>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</si>
  <si>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</si>
  <si>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</si>
  <si>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</si>
  <si>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</si>
  <si>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</si>
  <si>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</si>
  <si>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</si>
  <si>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</si>
  <si>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</si>
  <si>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</si>
  <si>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</si>
  <si>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</si>
  <si>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</si>
  <si>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</si>
  <si>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</si>
  <si>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</si>
  <si>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</si>
  <si>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</si>
  <si>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</si>
  <si>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</si>
  <si>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</si>
  <si>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</si>
  <si>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</si>
  <si>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</si>
  <si>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</si>
  <si>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</si>
  <si>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</si>
  <si>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</si>
  <si>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</si>
  <si>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</si>
  <si>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</si>
  <si>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</si>
  <si>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</si>
  <si>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</si>
  <si>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</si>
  <si>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</si>
  <si>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</si>
  <si>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</si>
  <si>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</si>
  <si>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</si>
  <si>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</si>
  <si>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</si>
  <si>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</si>
  <si>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</si>
  <si>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</si>
  <si>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</si>
  <si>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</si>
  <si>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</si>
  <si>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</si>
  <si>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</si>
  <si>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</si>
  <si>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</si>
  <si>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</si>
  <si>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</si>
  <si>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</si>
  <si>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</si>
  <si>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</si>
  <si>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</si>
  <si>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</si>
  <si>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</si>
  <si>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</si>
  <si>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</si>
  <si>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</si>
  <si>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</si>
  <si>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</si>
  <si>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</si>
  <si>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</si>
  <si>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</si>
  <si>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</si>
  <si>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</si>
  <si>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</si>
  <si>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</si>
  <si>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</si>
  <si>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</si>
  <si>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</si>
  <si>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</si>
  <si>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</si>
  <si>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</si>
  <si>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</si>
  <si>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</si>
  <si>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</si>
  <si>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</si>
  <si>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</si>
  <si>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</si>
  <si>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</si>
  <si>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</si>
  <si>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</si>
  <si>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</si>
  <si>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</si>
  <si>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</si>
  <si>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</si>
  <si>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</si>
  <si>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</si>
  <si>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</si>
  <si>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</si>
  <si>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</si>
  <si>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</si>
  <si>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</si>
  <si>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</si>
  <si>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</si>
  <si>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</si>
  <si>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</si>
  <si>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</si>
  <si>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</si>
  <si>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</si>
  <si>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</si>
  <si>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</si>
  <si>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</si>
  <si>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</si>
  <si>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</si>
  <si>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</si>
  <si>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</si>
  <si>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</si>
  <si>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</si>
  <si>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</si>
  <si>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</si>
  <si>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</si>
  <si>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</si>
  <si>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</si>
  <si>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</si>
  <si>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</si>
  <si>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</si>
  <si>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</si>
  <si>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</si>
  <si>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</si>
  <si>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</si>
  <si>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</si>
  <si>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</si>
  <si>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</si>
  <si>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</si>
  <si>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</si>
  <si>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</si>
  <si>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</si>
  <si>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</si>
  <si>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</si>
  <si>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</si>
  <si>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</si>
  <si>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</si>
  <si>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</si>
  <si>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</si>
  <si>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</si>
  <si>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</si>
  <si>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</si>
  <si>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</si>
  <si>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</si>
  <si>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</si>
  <si>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</si>
  <si>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</si>
  <si>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</si>
  <si>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</si>
  <si>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</si>
  <si>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</si>
  <si>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</si>
  <si>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</si>
  <si>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</si>
  <si>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</si>
  <si>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</si>
  <si>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</si>
  <si>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</si>
  <si>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</si>
  <si>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</si>
  <si>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</si>
  <si>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</si>
  <si>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</si>
  <si>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</si>
  <si>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</si>
  <si>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</si>
  <si>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</si>
  <si>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</si>
  <si>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</si>
  <si>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</si>
  <si>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</si>
  <si>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</si>
  <si>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</si>
  <si>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</si>
  <si>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</si>
  <si>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</si>
  <si>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</si>
  <si>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</si>
  <si>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</si>
  <si>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</si>
  <si>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</si>
  <si>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</si>
  <si>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</si>
  <si>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</si>
  <si>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</si>
  <si>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</si>
  <si>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</si>
  <si>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</si>
  <si>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</si>
  <si>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</si>
  <si>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</si>
  <si>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</si>
  <si>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</si>
  <si>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</si>
  <si>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</si>
  <si>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</si>
  <si>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</si>
  <si>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</si>
  <si>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</si>
  <si>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</si>
  <si>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</si>
  <si>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</si>
  <si>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</si>
  <si>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</si>
  <si>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</si>
  <si>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</si>
  <si>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</si>
  <si>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</si>
  <si>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</si>
  <si>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</si>
  <si>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</si>
  <si>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</si>
  <si>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</si>
  <si>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</si>
  <si>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</si>
  <si>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</si>
  <si>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</si>
  <si>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</si>
  <si>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</si>
  <si>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</si>
  <si>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</si>
  <si>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</si>
  <si>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</si>
  <si>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</si>
  <si>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</si>
  <si>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</si>
  <si>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</si>
  <si>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</si>
  <si>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</si>
  <si>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</si>
  <si>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</si>
  <si>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</si>
  <si>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</si>
  <si>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</si>
  <si>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</si>
  <si>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</si>
  <si>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</si>
  <si>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</si>
  <si>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</si>
  <si>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</si>
  <si>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</si>
  <si>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</si>
  <si>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</si>
  <si>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</si>
  <si>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</si>
  <si>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</si>
  <si>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</si>
  <si>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</si>
  <si>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</si>
  <si>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</si>
  <si>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</si>
  <si>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</si>
  <si>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</si>
  <si>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</si>
  <si>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</si>
  <si>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</si>
  <si>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</si>
  <si>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</si>
  <si>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</si>
  <si>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</si>
  <si>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</si>
  <si>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</si>
  <si>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</si>
  <si>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</si>
  <si>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</si>
  <si>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</si>
  <si>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</si>
  <si>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</si>
  <si>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</si>
  <si>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</si>
  <si>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</si>
  <si>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</si>
  <si>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</si>
  <si>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</si>
  <si>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</si>
  <si>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</si>
  <si>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</si>
  <si>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</si>
  <si>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</si>
  <si>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</si>
  <si>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</si>
  <si>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</si>
  <si>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</si>
  <si>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</si>
  <si>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</si>
  <si>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</si>
  <si>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</si>
  <si>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</si>
  <si>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</si>
  <si>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</si>
  <si>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</si>
  <si>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</si>
  <si>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</si>
  <si>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</si>
  <si>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</si>
  <si>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</si>
  <si>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</si>
  <si>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</si>
  <si>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</si>
  <si>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</si>
  <si>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</si>
  <si>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</si>
  <si>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</si>
  <si>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</si>
  <si>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</si>
  <si>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</si>
  <si>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</si>
  <si>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</si>
  <si>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</si>
  <si>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</si>
  <si>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</si>
  <si>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</si>
  <si>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</si>
  <si>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</si>
  <si>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</si>
  <si>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</si>
  <si>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</si>
  <si>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</si>
  <si>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</si>
  <si>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</si>
  <si>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</si>
  <si>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</si>
  <si>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</si>
  <si>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</si>
  <si>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</si>
  <si>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</si>
  <si>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</si>
  <si>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</si>
  <si>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</si>
  <si>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</si>
  <si>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</si>
  <si>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</si>
  <si>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</si>
  <si>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</si>
  <si>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</si>
  <si>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</si>
  <si>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</si>
  <si>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</si>
  <si>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</si>
  <si>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</si>
  <si>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</si>
  <si>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</si>
  <si>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</si>
  <si>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</si>
  <si>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</si>
  <si>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</si>
  <si>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</si>
  <si>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</si>
  <si>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</si>
  <si>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</si>
  <si>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</si>
  <si>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</si>
  <si>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</si>
  <si>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</si>
  <si>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</si>
  <si>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</si>
  <si>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</si>
  <si>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</si>
  <si>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</si>
  <si>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</si>
  <si>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</si>
  <si>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</si>
  <si>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</si>
  <si>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</si>
  <si>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</si>
  <si>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</si>
  <si>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</si>
  <si>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</si>
  <si>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</si>
  <si>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</si>
  <si>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</si>
  <si>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</si>
  <si>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</si>
  <si>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</si>
  <si>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</si>
  <si>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</si>
  <si>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</si>
  <si>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</si>
  <si>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</si>
  <si>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</si>
  <si>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</si>
  <si>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</si>
  <si>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</si>
  <si>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</si>
  <si>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</si>
  <si>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</si>
  <si>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</si>
  <si>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</si>
  <si>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</si>
  <si>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</si>
  <si>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</si>
  <si>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</si>
  <si>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</si>
  <si>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</si>
  <si>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</si>
  <si>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</si>
  <si>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</si>
  <si>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</si>
  <si>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</si>
  <si>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</si>
  <si>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</si>
  <si>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</si>
  <si>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</si>
  <si>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</si>
  <si>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</si>
  <si>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</si>
  <si>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</si>
  <si>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</si>
  <si>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</si>
  <si>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</si>
  <si>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</si>
  <si>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</si>
  <si>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</si>
  <si>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</si>
  <si>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</si>
  <si>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</si>
  <si>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</si>
  <si>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</si>
  <si>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</si>
  <si>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</si>
  <si>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</si>
  <si>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</si>
  <si>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</si>
  <si>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</si>
  <si>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</si>
  <si>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</si>
  <si>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</si>
  <si>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</si>
  <si>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</si>
  <si>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</si>
  <si>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</si>
  <si>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</si>
  <si>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</si>
  <si>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</si>
  <si>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</si>
  <si>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</si>
  <si>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</si>
  <si>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</si>
  <si>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</si>
  <si>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</si>
  <si>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</si>
  <si>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</si>
  <si>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</si>
  <si>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</si>
  <si>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</si>
  <si>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</si>
  <si>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</si>
  <si>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</si>
  <si>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</si>
  <si>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</si>
  <si>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</si>
  <si>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</si>
  <si>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</si>
  <si>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</si>
  <si>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</si>
  <si>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</si>
  <si>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</si>
  <si>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</si>
  <si>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</si>
  <si>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</si>
  <si>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</si>
  <si>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</si>
  <si>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</si>
  <si>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</si>
  <si>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</si>
  <si>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</si>
  <si>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</si>
  <si>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</si>
  <si>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</si>
  <si>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</si>
  <si>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</si>
  <si>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</si>
  <si>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</si>
  <si>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</si>
  <si>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</si>
  <si>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</si>
  <si>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</si>
  <si>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</si>
  <si>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</si>
  <si>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</si>
  <si>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</si>
  <si>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</si>
  <si>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</si>
  <si>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</si>
  <si>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</si>
  <si>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</si>
  <si>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</si>
  <si>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</si>
  <si>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</si>
  <si>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</si>
  <si>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</si>
  <si>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</si>
  <si>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</si>
  <si>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</si>
  <si>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</si>
  <si>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</si>
  <si>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</si>
  <si>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</si>
  <si>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</si>
  <si>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</si>
  <si>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</si>
  <si>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</si>
  <si>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</si>
  <si>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</si>
  <si>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</si>
  <si>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</si>
  <si>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</si>
  <si>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</si>
  <si>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</si>
  <si>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</si>
  <si>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</si>
  <si>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</si>
  <si>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</si>
  <si>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</si>
  <si>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</si>
  <si>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</si>
  <si>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</si>
  <si>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</si>
  <si>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</si>
  <si>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</si>
  <si>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</si>
  <si>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</si>
  <si>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</si>
  <si>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</si>
  <si>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</si>
  <si>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</si>
  <si>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</si>
  <si>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</si>
  <si>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</si>
  <si>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</si>
  <si>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</si>
  <si>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</si>
  <si>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</si>
  <si>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</si>
  <si>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</si>
  <si>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</si>
  <si>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</si>
  <si>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</si>
  <si>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</si>
  <si>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</si>
  <si>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</si>
  <si>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</si>
  <si>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</si>
  <si>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</si>
  <si>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</si>
  <si>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</si>
  <si>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</si>
  <si>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</si>
  <si>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</si>
  <si>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</si>
  <si>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</si>
  <si>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</si>
  <si>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</si>
  <si>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</si>
  <si>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</si>
  <si>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</si>
  <si>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</si>
  <si>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</si>
  <si>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</si>
  <si>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</si>
  <si>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</si>
  <si>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</si>
  <si>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</si>
  <si>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</si>
  <si>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</si>
  <si>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</si>
  <si>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</si>
  <si>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</si>
  <si>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</si>
  <si>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</si>
  <si>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</si>
  <si>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</si>
  <si>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</si>
  <si>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</si>
  <si>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</si>
  <si>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</si>
  <si>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</si>
  <si>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</si>
  <si>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</si>
  <si>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</si>
  <si>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</si>
  <si>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</si>
  <si>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</si>
  <si>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</si>
  <si>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</si>
  <si>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</si>
  <si>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</si>
  <si>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</si>
  <si>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</si>
  <si>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</si>
  <si>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</si>
  <si>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</si>
  <si>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</si>
  <si>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</si>
  <si>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</si>
  <si>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</si>
  <si>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</si>
  <si>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</si>
  <si>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</si>
  <si>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</si>
  <si>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</si>
  <si>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</si>
  <si>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</si>
  <si>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</si>
  <si>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</si>
  <si>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</si>
  <si>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</si>
  <si>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</si>
  <si>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</si>
  <si>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</si>
  <si>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</si>
  <si>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</si>
  <si>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</si>
  <si>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</si>
  <si>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</si>
  <si>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</si>
  <si>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</si>
  <si>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</si>
  <si>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</si>
  <si>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</si>
  <si>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</si>
  <si>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</si>
  <si>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</si>
  <si>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</si>
  <si>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</si>
  <si>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</si>
  <si>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</si>
  <si>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</si>
  <si>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</si>
  <si>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</si>
  <si>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</si>
  <si>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</si>
  <si>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</si>
  <si>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</si>
  <si>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</si>
  <si>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</si>
  <si>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</si>
  <si>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</si>
  <si>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</si>
  <si>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</si>
  <si>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</si>
  <si>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</si>
  <si>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</si>
  <si>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</si>
  <si>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</si>
  <si>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</si>
  <si>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</si>
  <si>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</si>
  <si>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</si>
  <si>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</si>
  <si>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</si>
  <si>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</si>
  <si>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</si>
  <si>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</si>
  <si>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</si>
  <si>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</si>
  <si>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</si>
  <si>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</si>
  <si>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</si>
  <si>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</si>
  <si>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</si>
  <si>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</si>
  <si>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</si>
  <si>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</si>
  <si>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</si>
  <si>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</si>
  <si>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</si>
  <si>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</si>
  <si>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</si>
  <si>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</si>
  <si>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</si>
  <si>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</si>
  <si>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</si>
  <si>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</si>
  <si>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</si>
  <si>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</si>
  <si>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</si>
  <si>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</si>
  <si>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</si>
  <si>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</si>
  <si>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</si>
  <si>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</si>
  <si>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</si>
  <si>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</si>
  <si>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</si>
  <si>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</si>
  <si>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</si>
  <si>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</si>
  <si>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</si>
  <si>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</si>
  <si>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</si>
  <si>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</si>
  <si>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</si>
  <si>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</si>
  <si>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</si>
  <si>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</si>
  <si>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</si>
  <si>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</si>
  <si>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</si>
  <si>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</si>
  <si>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</si>
  <si>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</si>
  <si>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</si>
  <si>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</si>
  <si>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</si>
  <si>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</si>
  <si>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</si>
  <si>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</si>
  <si>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</si>
  <si>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</si>
  <si>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</si>
  <si>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</si>
  <si>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</si>
  <si>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</si>
  <si>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</si>
  <si>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</si>
  <si>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</si>
  <si>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</si>
  <si>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</si>
  <si>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</si>
  <si>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</si>
  <si>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</si>
  <si>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</si>
  <si>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</si>
  <si>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</si>
  <si>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</si>
  <si>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</si>
  <si>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</si>
  <si>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</si>
  <si>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</si>
  <si>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</si>
  <si>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</si>
  <si>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</si>
  <si>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</si>
  <si>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</si>
  <si>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</si>
  <si>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</si>
  <si>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</si>
  <si>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</si>
  <si>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</si>
  <si>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</si>
  <si>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</si>
  <si>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</si>
  <si>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</si>
  <si>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</si>
  <si>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</si>
  <si>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</si>
  <si>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</si>
  <si>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</si>
  <si>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</si>
  <si>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</si>
  <si>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</si>
  <si>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</si>
  <si>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</si>
  <si>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</si>
  <si>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</si>
  <si>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</si>
  <si>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</si>
  <si>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</si>
  <si>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</si>
  <si>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</si>
  <si>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</si>
  <si>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</si>
  <si>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</si>
  <si>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</si>
  <si>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</si>
  <si>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</si>
  <si>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</si>
  <si>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</si>
  <si>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</si>
  <si>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</si>
  <si>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</si>
  <si>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</si>
  <si>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</si>
  <si>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</si>
  <si>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</si>
  <si>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</si>
  <si>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</si>
  <si>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</si>
  <si>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</si>
  <si>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</si>
  <si>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</si>
  <si>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</si>
  <si>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</si>
  <si>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</si>
  <si>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</si>
  <si>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</si>
  <si>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</si>
  <si>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</si>
  <si>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</si>
  <si>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</si>
  <si>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</si>
  <si>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</si>
  <si>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</si>
  <si>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</si>
  <si>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</si>
  <si>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</si>
  <si>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</si>
  <si>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</si>
  <si>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</si>
  <si>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</si>
  <si>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</si>
  <si>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</si>
  <si>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</si>
  <si>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</si>
  <si>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</si>
  <si>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</si>
  <si>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</si>
  <si>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</si>
  <si>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</si>
  <si>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</si>
  <si>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</si>
  <si>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</si>
  <si>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</si>
  <si>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</si>
  <si>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</si>
  <si>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</si>
  <si>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</si>
  <si>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</si>
  <si>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</si>
  <si>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</si>
  <si>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</si>
  <si>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</si>
  <si>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</si>
  <si>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</si>
  <si>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</si>
  <si>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</si>
  <si>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</si>
  <si>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</si>
  <si>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</si>
  <si>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</si>
  <si>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</si>
  <si>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</si>
  <si>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</si>
  <si>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</si>
  <si>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</si>
  <si>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</si>
  <si>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</si>
  <si>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</si>
  <si>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</si>
  <si>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</si>
  <si>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</si>
  <si>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</si>
  <si>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</si>
  <si>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</si>
  <si>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</si>
  <si>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</si>
  <si>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</si>
  <si>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</si>
  <si>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</si>
  <si>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</si>
  <si>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</si>
  <si>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</si>
  <si>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</si>
  <si>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</si>
  <si>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</si>
  <si>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</si>
  <si>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</si>
  <si>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</si>
  <si>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</si>
  <si>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</si>
  <si>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</si>
  <si>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</si>
  <si>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</si>
  <si>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</si>
  <si>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</si>
  <si>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</si>
  <si>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</si>
  <si>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</si>
  <si>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</si>
  <si>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</si>
  <si>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</si>
  <si>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</si>
  <si>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</si>
  <si>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</si>
  <si>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</si>
  <si>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</si>
  <si>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</si>
  <si>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</si>
  <si>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</si>
  <si>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</si>
  <si>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</si>
  <si>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</si>
  <si>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</si>
  <si>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</si>
  <si>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</si>
  <si>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</si>
  <si>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</si>
  <si>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</si>
  <si>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</si>
  <si>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</si>
  <si>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</si>
  <si>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</si>
  <si>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</si>
  <si>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</si>
  <si>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</si>
  <si>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</si>
  <si>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</si>
  <si>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</si>
  <si>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</si>
  <si>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</si>
  <si>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</si>
  <si>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</si>
  <si>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</si>
  <si>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</si>
  <si>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</si>
  <si>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</si>
  <si>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</si>
  <si>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</si>
  <si>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</si>
  <si>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</si>
  <si>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</si>
  <si>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</si>
  <si>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</si>
  <si>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</si>
  <si>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</si>
  <si>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</si>
  <si>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</si>
  <si>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</si>
  <si>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</si>
  <si>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</si>
  <si>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</si>
  <si>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</si>
  <si>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</si>
  <si>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</si>
  <si>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</si>
  <si>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</si>
  <si>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</si>
  <si>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</si>
  <si>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</si>
  <si>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</si>
  <si>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</si>
  <si>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</si>
  <si>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</si>
  <si>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</si>
  <si>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</si>
  <si>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</si>
  <si>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</si>
  <si>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</si>
  <si>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</si>
  <si>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</si>
  <si>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</si>
  <si>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</si>
  <si>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</si>
  <si>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</si>
  <si>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</si>
  <si>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</si>
  <si>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</si>
  <si>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</si>
  <si>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</si>
  <si>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</si>
  <si>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</si>
  <si>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</si>
  <si>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</si>
  <si>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</si>
  <si>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</si>
  <si>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</si>
  <si>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</si>
  <si>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</si>
  <si>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</si>
  <si>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</si>
  <si>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</si>
  <si>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</si>
  <si>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</si>
  <si>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</si>
  <si>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</si>
  <si>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</si>
  <si>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</si>
  <si>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</si>
  <si>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</si>
  <si>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</si>
  <si>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</si>
  <si>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</si>
  <si>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</si>
  <si>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</si>
  <si>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</si>
  <si>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</si>
  <si>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</si>
  <si>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</si>
  <si>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</si>
  <si>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</si>
  <si>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</si>
  <si>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</si>
  <si>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</si>
  <si>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</si>
  <si>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</si>
  <si>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</si>
  <si>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</si>
  <si>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</si>
  <si>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</si>
  <si>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</si>
  <si>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</si>
  <si>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</si>
  <si>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</si>
  <si>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</si>
  <si>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</si>
  <si>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</si>
  <si>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</si>
  <si>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</si>
  <si>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</si>
  <si>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</si>
  <si>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</si>
  <si>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</si>
  <si>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</si>
  <si>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</si>
  <si>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</si>
  <si>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</si>
  <si>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</si>
  <si>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</si>
  <si>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</si>
  <si>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</si>
  <si>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</si>
  <si>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</si>
  <si>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</si>
  <si>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</si>
  <si>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</si>
  <si>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</si>
  <si>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</si>
  <si>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</si>
  <si>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</si>
  <si>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</si>
  <si>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</si>
  <si>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</si>
  <si>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</si>
  <si>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</si>
  <si>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</si>
  <si>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</si>
  <si>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</si>
  <si>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</si>
  <si>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</si>
  <si>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</si>
  <si>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</si>
  <si>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</si>
  <si>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</si>
  <si>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</si>
  <si>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</si>
  <si>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</si>
  <si>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</si>
  <si>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</si>
  <si>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</si>
  <si>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</si>
  <si>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</si>
  <si>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</si>
  <si>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</si>
  <si>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</si>
  <si>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</si>
  <si>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</si>
  <si>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</si>
  <si>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</si>
  <si>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</si>
  <si>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</si>
  <si>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</si>
  <si>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</si>
  <si>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</si>
  <si>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</si>
  <si>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</si>
  <si>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</si>
  <si>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</si>
  <si>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</si>
  <si>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</si>
  <si>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</si>
  <si>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</si>
  <si>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</si>
  <si>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</si>
  <si>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</si>
  <si>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</si>
  <si>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</si>
  <si>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</si>
  <si>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</si>
  <si>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</si>
  <si>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</si>
  <si>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</si>
  <si>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</si>
  <si>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</si>
  <si>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</si>
  <si>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</si>
  <si>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</si>
  <si>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</si>
  <si>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</si>
  <si>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</si>
  <si>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</si>
  <si>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</si>
  <si>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</si>
  <si>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</si>
  <si>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</si>
  <si>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</si>
  <si>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</si>
  <si>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</si>
  <si>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</si>
  <si>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</si>
  <si>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</si>
  <si>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</si>
  <si>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</si>
  <si>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</si>
  <si>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</si>
  <si>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</si>
  <si>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</si>
  <si>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</si>
  <si>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</si>
  <si>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</si>
  <si>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</si>
  <si>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</si>
  <si>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</si>
  <si>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</si>
  <si>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</si>
  <si>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</si>
  <si>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</si>
  <si>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</si>
  <si>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</si>
  <si>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</si>
  <si>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</si>
  <si>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</si>
  <si>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</si>
  <si>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</si>
  <si>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</si>
  <si>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</si>
  <si>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</si>
  <si>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</si>
  <si>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</si>
  <si>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</si>
  <si>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</si>
  <si>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</si>
  <si>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</si>
  <si>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</si>
  <si>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</si>
  <si>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</si>
  <si>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</si>
  <si>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</si>
  <si>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</si>
  <si>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</si>
  <si>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</si>
  <si>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</si>
  <si>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</si>
  <si>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</si>
  <si>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</si>
  <si>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</si>
  <si>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</si>
  <si>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</si>
  <si>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</si>
  <si>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</si>
  <si>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</si>
  <si>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</si>
  <si>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</si>
  <si>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</si>
  <si>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</si>
  <si>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</si>
  <si>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</si>
  <si>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</si>
  <si>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</si>
  <si>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</si>
  <si>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</si>
  <si>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</si>
  <si>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</si>
  <si>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</si>
  <si>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</si>
  <si>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</si>
  <si>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</si>
  <si>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</si>
  <si>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</si>
  <si>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</si>
  <si>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</si>
  <si>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</si>
  <si>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</si>
  <si>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</si>
  <si>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</si>
  <si>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</si>
  <si>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</si>
  <si>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</si>
  <si>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</si>
  <si>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</si>
  <si>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</si>
  <si>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</si>
  <si>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</si>
  <si>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</si>
  <si>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</si>
  <si>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</si>
  <si>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</si>
  <si>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</si>
  <si>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</si>
  <si>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</si>
  <si>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</si>
  <si>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</si>
  <si>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</si>
  <si>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</si>
  <si>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</si>
  <si>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</si>
  <si>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</si>
  <si>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</si>
  <si>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</si>
  <si>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</si>
  <si>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</si>
  <si>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</si>
  <si>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</si>
  <si>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</si>
  <si>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</si>
  <si>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</si>
  <si>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</si>
  <si>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</si>
  <si>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</si>
  <si>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</si>
  <si>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</si>
  <si>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</si>
  <si>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</si>
  <si>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</si>
  <si>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</si>
  <si>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</si>
  <si>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</si>
  <si>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</si>
  <si>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</si>
  <si>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</si>
  <si>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</si>
  <si>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</si>
  <si>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</si>
  <si>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</si>
  <si>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</si>
  <si>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</si>
  <si>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</si>
  <si>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</si>
  <si>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</si>
  <si>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</si>
  <si>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</si>
  <si>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</si>
  <si>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</si>
  <si>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</si>
  <si>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</si>
  <si>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</si>
  <si>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</si>
  <si>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</si>
  <si>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</si>
  <si>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</si>
  <si>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</si>
  <si>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</si>
  <si>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</si>
  <si>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</si>
  <si>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</si>
  <si>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</si>
  <si>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</si>
  <si>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</si>
  <si>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</si>
  <si>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</si>
  <si>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</si>
  <si>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</si>
  <si>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</si>
  <si>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</si>
  <si>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</si>
  <si>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</si>
  <si>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</si>
  <si>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</si>
  <si>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</si>
  <si>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</si>
  <si>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</si>
  <si>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</si>
  <si>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</si>
  <si>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</si>
  <si>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</si>
  <si>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</si>
  <si>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</si>
  <si>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</si>
  <si>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</si>
  <si>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</si>
  <si>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</si>
  <si>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</si>
  <si>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</si>
  <si>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</si>
  <si>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</si>
  <si>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</si>
  <si>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</si>
  <si>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</si>
  <si>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</si>
  <si>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</si>
  <si>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</si>
  <si>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</si>
  <si>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</si>
  <si>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</si>
  <si>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</si>
  <si>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</si>
  <si>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</si>
  <si>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</si>
  <si>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</si>
  <si>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</si>
  <si>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</si>
  <si>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</si>
  <si>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</si>
  <si>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</si>
  <si>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</si>
  <si>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</si>
  <si>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</si>
  <si>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</si>
  <si>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</si>
  <si>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</si>
  <si>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</si>
  <si>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</si>
  <si>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</si>
  <si>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</si>
  <si>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</si>
  <si>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</si>
  <si>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</si>
  <si>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</si>
  <si>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</si>
  <si>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</si>
  <si>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</si>
  <si>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</si>
  <si>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</si>
  <si>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</si>
  <si>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</si>
  <si>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</si>
  <si>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</si>
  <si>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</si>
  <si>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</si>
  <si>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</si>
  <si>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</si>
  <si>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</si>
  <si>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</si>
  <si>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</si>
  <si>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</si>
  <si>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</si>
  <si>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</si>
  <si>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</si>
  <si>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</si>
  <si>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</si>
  <si>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</si>
  <si>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</si>
  <si>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</si>
  <si>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</si>
  <si>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</si>
  <si>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</si>
  <si>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</si>
  <si>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</si>
  <si>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</si>
  <si>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</si>
  <si>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</si>
  <si>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</si>
  <si>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</si>
  <si>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</si>
  <si>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</si>
  <si>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</si>
  <si>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</si>
  <si>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</si>
  <si>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</si>
  <si>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</si>
  <si>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</si>
  <si>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</si>
  <si>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</si>
  <si>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</si>
  <si>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</si>
  <si>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</si>
  <si>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</si>
  <si>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</si>
  <si>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</si>
  <si>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</si>
  <si>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</si>
  <si>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</si>
  <si>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</si>
  <si>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</si>
  <si>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</si>
  <si>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</si>
  <si>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</si>
  <si>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</si>
  <si>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</si>
  <si>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</si>
  <si>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</si>
  <si>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</si>
  <si>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</si>
  <si>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</si>
  <si>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</si>
  <si>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</si>
  <si>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</si>
  <si>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</si>
  <si>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</si>
  <si>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</si>
  <si>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</si>
  <si>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</si>
  <si>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</si>
  <si>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</si>
  <si>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</si>
  <si>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</si>
  <si>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</si>
  <si>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</si>
  <si>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</si>
  <si>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</si>
  <si>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</si>
  <si>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</si>
  <si>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</si>
  <si>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</si>
  <si>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</si>
  <si>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</si>
  <si>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</si>
  <si>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</si>
  <si>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</si>
  <si>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</si>
  <si>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</si>
  <si>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</si>
  <si>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</si>
  <si>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</si>
  <si>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</si>
  <si>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</si>
  <si>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</si>
  <si>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</si>
  <si>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</si>
  <si>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</si>
  <si>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</si>
  <si>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</si>
  <si>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</si>
  <si>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</si>
  <si>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</si>
  <si>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</si>
  <si>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</si>
  <si>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</si>
  <si>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</si>
  <si>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</si>
  <si>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</si>
  <si>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</si>
  <si>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</si>
  <si>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</si>
  <si>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</si>
  <si>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</si>
  <si>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</si>
  <si>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</si>
  <si>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</si>
  <si>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</si>
  <si>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</si>
  <si>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</si>
  <si>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</si>
  <si>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</si>
  <si>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</si>
  <si>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</si>
  <si>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</si>
  <si>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</si>
  <si>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</si>
  <si>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</si>
  <si>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</si>
  <si>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</si>
  <si>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</si>
  <si>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</si>
  <si>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</si>
  <si>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</si>
  <si>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</si>
  <si>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</si>
  <si>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</si>
  <si>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</si>
  <si>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</si>
  <si>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</si>
  <si>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</si>
  <si>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</si>
  <si>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</si>
  <si>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</si>
  <si>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</si>
  <si>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</si>
  <si>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</si>
  <si>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</si>
  <si>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</si>
  <si>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</si>
  <si>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</si>
  <si>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</si>
  <si>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</si>
  <si>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</si>
  <si>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</si>
  <si>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</si>
  <si>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</si>
  <si>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</si>
  <si>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</si>
  <si>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</si>
  <si>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</si>
  <si>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</si>
  <si>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</si>
  <si>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</si>
  <si>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</si>
  <si>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</si>
  <si>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</si>
  <si>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</si>
  <si>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</si>
  <si>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</si>
  <si>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</si>
  <si>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</si>
  <si>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</si>
  <si>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</si>
  <si>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</si>
  <si>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</si>
  <si>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</si>
  <si>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</si>
  <si>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</si>
  <si>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</si>
  <si>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</si>
  <si>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</si>
  <si>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</si>
  <si>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</si>
  <si>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</si>
  <si>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</si>
  <si>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</si>
  <si>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</si>
  <si>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</si>
  <si>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</si>
  <si>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</si>
  <si>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</si>
  <si>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</si>
  <si>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</si>
  <si>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</si>
  <si>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</si>
  <si>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</si>
  <si>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</si>
  <si>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</si>
  <si>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</si>
  <si>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</si>
  <si>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</si>
  <si>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</si>
  <si>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</si>
  <si>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</si>
  <si>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</si>
  <si>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</si>
  <si>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</si>
  <si>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</si>
  <si>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</si>
  <si>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</si>
  <si>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</si>
  <si>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</si>
  <si>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</si>
  <si>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</si>
  <si>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</si>
  <si>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</si>
  <si>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</si>
  <si>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</si>
  <si>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</si>
  <si>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</si>
  <si>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</si>
  <si>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</si>
  <si>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</si>
  <si>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</si>
  <si>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</si>
  <si>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</si>
  <si>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</si>
  <si>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</si>
  <si>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</si>
  <si>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</si>
  <si>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</si>
  <si>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</si>
  <si>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</si>
  <si>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</si>
  <si>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</si>
  <si>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</si>
  <si>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</si>
  <si>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</si>
  <si>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</si>
  <si>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</si>
  <si>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</si>
  <si>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</si>
  <si>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</si>
  <si>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</si>
  <si>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</si>
  <si>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</si>
  <si>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</si>
  <si>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</si>
  <si>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</si>
  <si>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</si>
  <si>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</si>
  <si>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</si>
  <si>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</si>
  <si>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</si>
  <si>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</si>
  <si>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</si>
  <si>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</si>
  <si>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</si>
  <si>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</si>
  <si>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</si>
  <si>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</si>
  <si>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</si>
  <si>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</si>
  <si>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</si>
  <si>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</si>
  <si>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</si>
  <si>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</si>
  <si>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</si>
  <si>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</si>
  <si>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</si>
  <si>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</si>
  <si>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</si>
  <si>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</si>
  <si>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</si>
  <si>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</si>
  <si>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</si>
  <si>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</si>
  <si>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</si>
  <si>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</si>
  <si>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</si>
  <si>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</si>
  <si>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</si>
  <si>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</si>
  <si>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</si>
  <si>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</si>
  <si>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</si>
  <si>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</si>
  <si>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</si>
  <si>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</si>
  <si>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</si>
  <si>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</si>
  <si>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</si>
  <si>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</si>
  <si>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</si>
  <si>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</si>
  <si>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</si>
  <si>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</si>
  <si>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</si>
  <si>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</si>
  <si>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</si>
  <si>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</si>
  <si>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</si>
  <si>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</si>
  <si>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</si>
  <si>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</si>
  <si>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</si>
  <si>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</si>
  <si>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</si>
  <si>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</si>
  <si>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</si>
  <si>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</si>
  <si>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</si>
  <si>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</si>
  <si>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</si>
  <si>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</si>
  <si>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</si>
  <si>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</si>
  <si>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</si>
  <si>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</si>
  <si>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</si>
  <si>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</si>
  <si>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</si>
  <si>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</si>
  <si>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</si>
  <si>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</si>
  <si>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</si>
  <si>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</si>
  <si>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</si>
  <si>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</si>
  <si>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</si>
  <si>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</si>
  <si>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</si>
  <si>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</si>
  <si>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</si>
  <si>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</si>
  <si>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</si>
  <si>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</si>
  <si>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</si>
  <si>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</si>
  <si>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</si>
  <si>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</si>
  <si>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</si>
  <si>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</si>
  <si>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</si>
  <si>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</si>
  <si>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</si>
  <si>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</si>
  <si>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</si>
  <si>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</si>
  <si>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</si>
  <si>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</si>
  <si>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</si>
  <si>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</si>
  <si>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</si>
  <si>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</si>
  <si>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</si>
  <si>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</si>
  <si>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</si>
  <si>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</si>
  <si>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</si>
  <si>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</si>
  <si>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</si>
  <si>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</si>
  <si>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</si>
  <si>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</si>
  <si>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</si>
  <si>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</si>
  <si>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</si>
  <si>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</si>
  <si>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</si>
  <si>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</si>
  <si>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</si>
  <si>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</si>
  <si>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</si>
  <si>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</si>
  <si>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</si>
  <si>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</si>
  <si>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</si>
  <si>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</si>
  <si>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</si>
  <si>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</si>
  <si>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</si>
  <si>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</si>
  <si>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</si>
  <si>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</si>
  <si>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</si>
  <si>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</si>
  <si>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</si>
  <si>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</si>
  <si>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</si>
  <si>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</si>
  <si>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</si>
  <si>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</si>
  <si>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</si>
  <si>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</si>
  <si>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</si>
  <si>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</si>
  <si>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</si>
  <si>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</si>
  <si>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</si>
  <si>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</si>
  <si>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</si>
  <si>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</si>
  <si>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</si>
  <si>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</si>
  <si>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</si>
  <si>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</si>
  <si>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</si>
  <si>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</si>
  <si>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</si>
  <si>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</si>
  <si>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</si>
  <si>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</si>
  <si>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</si>
  <si>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</si>
  <si>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</si>
  <si>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</si>
  <si>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</si>
  <si>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</si>
  <si>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</si>
  <si>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</si>
  <si>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</si>
  <si>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</si>
  <si>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</si>
  <si>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</si>
  <si>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</si>
  <si>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</si>
  <si>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</si>
  <si>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</si>
  <si>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</si>
  <si>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</si>
  <si>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</si>
  <si>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</si>
  <si>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</si>
  <si>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</si>
  <si>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</si>
  <si>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</si>
  <si>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</si>
  <si>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</si>
  <si>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</si>
  <si>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</si>
  <si>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</si>
  <si>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</si>
  <si>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</si>
  <si>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</si>
  <si>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</si>
  <si>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</si>
  <si>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</si>
  <si>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</si>
  <si>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</si>
  <si>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</si>
  <si>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</si>
  <si>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</si>
  <si>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</si>
  <si>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</si>
  <si>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</si>
  <si>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</si>
  <si>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</si>
  <si>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</si>
  <si>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</si>
  <si>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</si>
  <si>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</si>
  <si>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</si>
  <si>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</si>
  <si>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</si>
  <si>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</si>
  <si>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</si>
  <si>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</si>
  <si>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</si>
  <si>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</si>
  <si>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</si>
  <si>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</si>
  <si>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</si>
  <si>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</si>
  <si>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</si>
  <si>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</si>
  <si>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</si>
  <si>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</si>
  <si>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</si>
  <si>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</si>
  <si>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</si>
  <si>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</si>
  <si>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</si>
  <si>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</si>
  <si>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</si>
  <si>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</si>
  <si>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</si>
  <si>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</si>
  <si>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</si>
  <si>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</si>
  <si>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</si>
  <si>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</si>
  <si>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</si>
  <si>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</si>
  <si>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</si>
  <si>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</si>
  <si>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</si>
  <si>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</si>
  <si>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</si>
  <si>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</si>
  <si>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</si>
  <si>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</si>
  <si>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</si>
  <si>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</si>
  <si>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</si>
  <si>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</si>
  <si>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</si>
  <si>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</si>
  <si>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</si>
  <si>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</si>
  <si>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</si>
  <si>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</si>
  <si>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</si>
  <si>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</si>
  <si>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</si>
  <si>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</si>
  <si>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</si>
  <si>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</si>
  <si>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</si>
  <si>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</si>
  <si>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</si>
  <si>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</si>
  <si>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</si>
  <si>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</si>
  <si>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</si>
  <si>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</si>
  <si>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</si>
  <si>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</si>
  <si>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</si>
  <si>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</si>
  <si>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</si>
  <si>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</si>
  <si>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</si>
  <si>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</si>
  <si>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</si>
  <si>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</si>
  <si>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</si>
  <si>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</si>
  <si>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</si>
  <si>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</si>
  <si>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</si>
  <si>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</si>
  <si>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</si>
  <si>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</si>
  <si>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</si>
  <si>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</si>
  <si>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</si>
  <si>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</si>
  <si>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</si>
  <si>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</si>
  <si>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</si>
  <si>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</si>
  <si>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</si>
  <si>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</si>
  <si>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</si>
  <si>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</si>
  <si>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</si>
  <si>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</si>
  <si>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</si>
  <si>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</si>
  <si>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</si>
  <si>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</si>
  <si>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</si>
  <si>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</si>
  <si>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</si>
  <si>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</si>
  <si>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</si>
  <si>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</si>
  <si>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</si>
  <si>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</si>
  <si>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</si>
  <si>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</si>
  <si>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</si>
  <si>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</si>
  <si>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</si>
  <si>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</si>
  <si>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</si>
  <si>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</si>
  <si>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</si>
  <si>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</si>
  <si>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</si>
  <si>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</si>
  <si>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</si>
  <si>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</si>
  <si>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</si>
  <si>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</si>
  <si>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</si>
  <si>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</si>
  <si>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</si>
  <si>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</si>
  <si>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</si>
  <si>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</si>
  <si>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</si>
  <si>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</si>
  <si>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</si>
  <si>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</si>
  <si>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</si>
  <si>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</si>
  <si>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</si>
  <si>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</si>
  <si>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</si>
  <si>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</si>
  <si>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</si>
  <si>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</si>
  <si>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</si>
  <si>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</si>
  <si>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</si>
  <si>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</si>
  <si>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</si>
  <si>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</si>
  <si>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</si>
  <si>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</si>
  <si>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</si>
  <si>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</si>
  <si>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</si>
  <si>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</si>
  <si>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</si>
  <si>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</si>
  <si>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</si>
  <si>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</si>
  <si>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</si>
  <si>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</si>
  <si>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</si>
  <si>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</si>
  <si>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</si>
  <si>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</si>
  <si>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</si>
  <si>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</si>
  <si>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</si>
  <si>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</si>
  <si>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</si>
  <si>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</si>
  <si>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</si>
  <si>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</si>
  <si>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</si>
  <si>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</si>
  <si>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</si>
  <si>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</si>
  <si>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</si>
  <si>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</si>
  <si>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</si>
  <si>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</si>
  <si>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</si>
  <si>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</si>
  <si>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</si>
  <si>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</si>
  <si>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</si>
  <si>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</si>
  <si>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</si>
  <si>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</si>
  <si>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</si>
  <si>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</si>
  <si>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</si>
  <si>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</si>
  <si>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</si>
  <si>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</si>
  <si>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</si>
  <si>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</si>
  <si>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</si>
  <si>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</si>
  <si>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</si>
  <si>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</si>
  <si>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</si>
  <si>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</si>
  <si>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</si>
  <si>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</si>
  <si>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</si>
  <si>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</si>
  <si>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</si>
  <si>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</si>
  <si>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</si>
  <si>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</si>
  <si>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</si>
  <si>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</si>
  <si>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</si>
  <si>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</si>
  <si>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</si>
  <si>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</si>
  <si>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</si>
  <si>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</si>
  <si>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</si>
  <si>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</si>
  <si>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</si>
  <si>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</si>
  <si>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</si>
  <si>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</si>
  <si>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</si>
  <si>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</si>
  <si>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</si>
  <si>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</si>
  <si>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</si>
  <si>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</si>
  <si>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</si>
  <si>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</si>
  <si>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</si>
  <si>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</si>
  <si>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</si>
  <si>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</si>
  <si>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</si>
  <si>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</si>
  <si>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</si>
  <si>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</si>
  <si>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</si>
  <si>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</si>
  <si>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</si>
  <si>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</si>
  <si>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</si>
  <si>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</si>
  <si>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</si>
  <si>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</si>
  <si>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</si>
  <si>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</si>
  <si>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</si>
  <si>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</si>
  <si>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</si>
  <si>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</si>
  <si>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</si>
  <si>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</si>
  <si>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</si>
  <si>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</si>
  <si>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</si>
  <si>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</si>
  <si>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</si>
  <si>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</si>
  <si>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</si>
  <si>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</si>
  <si>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</si>
  <si>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</si>
  <si>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</si>
  <si>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</si>
  <si>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</si>
  <si>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</si>
  <si>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</si>
  <si>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</si>
  <si>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</si>
  <si>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</si>
  <si>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</si>
  <si>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</si>
  <si>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</si>
  <si>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</si>
  <si>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</si>
  <si>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</si>
  <si>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</si>
  <si>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</si>
  <si>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</si>
  <si>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</si>
  <si>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</si>
  <si>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</si>
  <si>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</si>
  <si>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</si>
  <si>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</si>
  <si>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</si>
  <si>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</si>
  <si>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</si>
  <si>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</si>
  <si>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</si>
  <si>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</si>
  <si>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</si>
  <si>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</si>
  <si>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</si>
  <si>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</si>
  <si>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</si>
  <si>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</si>
  <si>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</si>
  <si>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</si>
  <si>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</si>
  <si>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</si>
  <si>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</si>
  <si>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</si>
  <si>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</si>
  <si>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</si>
  <si>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</si>
  <si>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</si>
  <si>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</si>
  <si>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</si>
  <si>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</si>
  <si>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</si>
  <si>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</si>
  <si>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</si>
  <si>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</si>
  <si>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</si>
  <si>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</si>
  <si>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</si>
  <si>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</si>
  <si>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</si>
  <si>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</si>
  <si>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</si>
  <si>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</si>
  <si>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</si>
  <si>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</si>
  <si>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</si>
  <si>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</si>
  <si>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</si>
  <si>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</si>
  <si>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</si>
  <si>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</si>
  <si>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</si>
  <si>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</si>
  <si>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</si>
  <si>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</si>
  <si>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</si>
  <si>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</si>
  <si>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</si>
  <si>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</si>
  <si>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</si>
  <si>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</si>
  <si>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</si>
  <si>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</si>
  <si>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</si>
  <si>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</si>
  <si>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</si>
  <si>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</si>
  <si>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</si>
  <si>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</si>
  <si>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</si>
  <si>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</si>
  <si>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</si>
  <si>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</si>
  <si>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</si>
  <si>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</si>
  <si>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</si>
  <si>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</si>
  <si>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</si>
  <si>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</si>
  <si>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</si>
  <si>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</si>
  <si>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</si>
  <si>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</si>
  <si>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</si>
  <si>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</si>
  <si>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</si>
  <si>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</si>
  <si>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</si>
  <si>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</si>
  <si>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</si>
  <si>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</si>
  <si>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</si>
  <si>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</si>
  <si>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</si>
  <si>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</si>
  <si>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</si>
  <si>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</si>
  <si>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</si>
  <si>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</si>
  <si>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</si>
  <si>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</si>
  <si>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</si>
  <si>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</si>
  <si>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</si>
  <si>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</si>
  <si>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</si>
  <si>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</si>
  <si>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</si>
  <si>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</si>
  <si>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</si>
  <si>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</si>
  <si>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</si>
  <si>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</si>
  <si>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</si>
  <si>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</si>
  <si>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</si>
  <si>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</si>
  <si>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</si>
  <si>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</si>
  <si>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</si>
  <si>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</si>
  <si>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</si>
  <si>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</si>
  <si>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</si>
  <si>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</si>
  <si>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</si>
  <si>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</si>
  <si>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</si>
  <si>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</si>
  <si>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</si>
  <si>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</si>
  <si>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</si>
  <si>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</si>
  <si>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</si>
  <si>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</si>
  <si>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</si>
  <si>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</si>
  <si>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</si>
  <si>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</si>
  <si>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</si>
  <si>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</si>
  <si>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</si>
  <si>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</si>
  <si>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</si>
  <si>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</si>
  <si>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</si>
  <si>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</si>
  <si>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</si>
  <si>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</si>
  <si>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</si>
  <si>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</si>
  <si>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</si>
  <si>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</si>
  <si>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</si>
  <si>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</si>
  <si>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</si>
  <si>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</si>
  <si>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</si>
  <si>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</si>
  <si>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</si>
  <si>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</si>
  <si>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</si>
  <si>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</si>
  <si>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</si>
  <si>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</si>
  <si>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</si>
  <si>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</si>
  <si>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</si>
  <si>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</si>
  <si>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</si>
  <si>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</si>
  <si>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</si>
  <si>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</si>
  <si>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</si>
  <si>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</si>
  <si>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</si>
  <si>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</si>
  <si>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</si>
  <si>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</si>
  <si>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</si>
  <si>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</si>
  <si>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</si>
  <si>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</si>
  <si>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</si>
  <si>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</si>
  <si>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</si>
  <si>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</si>
  <si>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</si>
  <si>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</si>
  <si>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</si>
  <si>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</si>
  <si>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</si>
  <si>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</si>
  <si>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</si>
  <si>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</si>
  <si>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</si>
  <si>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</si>
  <si>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</si>
  <si>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</si>
  <si>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</si>
  <si>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</si>
  <si>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</si>
  <si>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</si>
  <si>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</si>
  <si>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</si>
  <si>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</si>
  <si>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</si>
  <si>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</si>
  <si>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</si>
  <si>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</si>
  <si>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</si>
  <si>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</si>
  <si>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</si>
  <si>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</si>
  <si>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</si>
  <si>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</si>
  <si>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</si>
  <si>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</si>
  <si>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</si>
  <si>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</si>
  <si>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</si>
  <si>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</si>
  <si>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</si>
  <si>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</si>
  <si>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</si>
  <si>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</si>
  <si>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</si>
  <si>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</si>
  <si>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</si>
  <si>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</si>
  <si>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</si>
  <si>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</si>
  <si>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</si>
  <si>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</si>
  <si>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</si>
  <si>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</si>
  <si>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</si>
  <si>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</si>
  <si>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</si>
  <si>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</si>
  <si>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</si>
  <si>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</si>
  <si>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</si>
  <si>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</si>
  <si>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</si>
  <si>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</si>
  <si>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</si>
  <si>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</si>
  <si>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</si>
  <si>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</si>
  <si>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</si>
  <si>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</si>
  <si>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</si>
  <si>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</si>
  <si>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</si>
  <si>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</si>
  <si>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</si>
  <si>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</si>
  <si>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</si>
  <si>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</si>
  <si>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</si>
  <si>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</si>
  <si>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</si>
  <si>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</si>
  <si>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</si>
  <si>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</si>
  <si>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</si>
  <si>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</si>
  <si>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</si>
  <si>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</si>
  <si>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</si>
  <si>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</si>
  <si>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</si>
  <si>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</si>
  <si>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</si>
  <si>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</si>
  <si>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</si>
  <si>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</si>
  <si>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</si>
  <si>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</si>
  <si>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</si>
  <si>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</si>
  <si>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</si>
  <si>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</si>
  <si>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</si>
  <si>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</si>
  <si>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</si>
  <si>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</si>
  <si>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</si>
  <si>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</si>
  <si>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</si>
  <si>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</si>
  <si>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</si>
  <si>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</si>
  <si>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</si>
  <si>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</si>
  <si>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</si>
  <si>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</si>
  <si>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</si>
  <si>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</si>
  <si>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</si>
  <si>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</si>
  <si>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</si>
  <si>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</si>
  <si>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</si>
  <si>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</si>
  <si>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</si>
  <si>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</si>
  <si>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</si>
  <si>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</si>
  <si>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</si>
  <si>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</si>
  <si>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</si>
  <si>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</si>
  <si>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</si>
  <si>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</si>
  <si>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</si>
  <si>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</si>
  <si>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</si>
  <si>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</si>
  <si>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</si>
  <si>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</si>
  <si>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</si>
  <si>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</si>
  <si>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</si>
  <si>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</si>
  <si>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</si>
  <si>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</si>
  <si>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</si>
  <si>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</si>
  <si>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</si>
  <si>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</si>
  <si>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</si>
  <si>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</si>
  <si>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</si>
  <si>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</si>
  <si>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</si>
  <si>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</si>
  <si>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</si>
  <si>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</si>
  <si>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</si>
  <si>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</si>
  <si>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</si>
  <si>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</si>
  <si>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</si>
  <si>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</si>
  <si>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</si>
  <si>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</si>
  <si>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</si>
  <si>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</si>
  <si>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</si>
  <si>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</si>
  <si>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</si>
  <si>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</si>
  <si>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</si>
  <si>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</si>
  <si>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</si>
  <si>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</si>
  <si>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</si>
  <si>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</si>
  <si>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</si>
  <si>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</si>
  <si>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</si>
  <si>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</si>
  <si>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</si>
  <si>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</si>
  <si>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</si>
  <si>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</si>
  <si>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</si>
  <si>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</si>
  <si>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</si>
  <si>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</si>
  <si>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</si>
  <si>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</si>
  <si>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</si>
  <si>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</si>
  <si>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</si>
  <si>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</si>
  <si>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</si>
  <si>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</si>
  <si>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</si>
  <si>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</si>
  <si>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</si>
  <si>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</si>
  <si>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</si>
  <si>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</si>
  <si>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</si>
  <si>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</si>
  <si>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</si>
  <si>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</si>
  <si>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</si>
  <si>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</si>
  <si>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</si>
  <si>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</si>
  <si>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</si>
  <si>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</si>
  <si>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</si>
  <si>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</si>
  <si>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</si>
  <si>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</si>
  <si>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</si>
  <si>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</si>
  <si>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</si>
  <si>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</si>
  <si>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</si>
  <si>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</si>
  <si>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</si>
  <si>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</si>
  <si>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</si>
  <si>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</si>
  <si>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</si>
  <si>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</si>
  <si>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</si>
  <si>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</si>
  <si>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</si>
  <si>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</si>
  <si>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</si>
  <si>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</si>
  <si>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</si>
  <si>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</si>
  <si>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</si>
  <si>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</si>
  <si>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</si>
  <si>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</si>
  <si>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</si>
  <si>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</si>
  <si>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</si>
  <si>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</si>
  <si>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</si>
  <si>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</si>
  <si>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</si>
  <si>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</si>
  <si>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</si>
  <si>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</si>
  <si>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</si>
  <si>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</si>
  <si>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</si>
  <si>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</si>
  <si>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</si>
  <si>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</si>
  <si>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</si>
  <si>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</si>
  <si>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</si>
  <si>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</si>
  <si>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</si>
  <si>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</si>
  <si>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</si>
  <si>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</si>
  <si>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</si>
  <si>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</si>
  <si>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</si>
  <si>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</si>
  <si>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</si>
  <si>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</si>
  <si>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</si>
  <si>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</si>
  <si>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</si>
  <si>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</si>
  <si>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</si>
  <si>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</si>
  <si>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</si>
  <si>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</si>
  <si>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</si>
  <si>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</si>
  <si>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</si>
  <si>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</si>
  <si>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</si>
  <si>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</si>
  <si>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</si>
  <si>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</si>
  <si>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</si>
  <si>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</si>
  <si>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</si>
  <si>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</si>
  <si>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</si>
  <si>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</si>
  <si>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</si>
  <si>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</si>
  <si>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</si>
  <si>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</si>
  <si>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</si>
  <si>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</si>
  <si>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</si>
  <si>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</si>
  <si>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</si>
  <si>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</si>
  <si>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</si>
  <si>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</si>
  <si>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</si>
  <si>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</si>
  <si>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</si>
  <si>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</si>
  <si>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</si>
  <si>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</si>
  <si>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</si>
  <si>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</si>
  <si>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</si>
  <si>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</si>
  <si>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</si>
  <si>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</si>
  <si>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</si>
  <si>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</si>
  <si>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</si>
  <si>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</si>
  <si>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</si>
  <si>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</si>
  <si>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</si>
  <si>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</si>
  <si>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</si>
  <si>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</si>
  <si>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</si>
  <si>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</si>
  <si>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</si>
  <si>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</si>
  <si>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</si>
  <si>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</si>
  <si>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</si>
  <si>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</si>
  <si>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</si>
  <si>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</si>
  <si>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</si>
  <si>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</si>
  <si>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</si>
  <si>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</si>
  <si>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</si>
  <si>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</si>
  <si>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</si>
  <si>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</si>
  <si>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</si>
  <si>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</si>
  <si>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</si>
  <si>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</si>
  <si>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</si>
  <si>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</si>
  <si>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</si>
  <si>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</si>
  <si>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</si>
  <si>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</si>
  <si>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</si>
  <si>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</si>
  <si>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</si>
  <si>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</si>
  <si>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</si>
  <si>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</si>
  <si>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</si>
  <si>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</si>
  <si>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</si>
  <si>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</si>
  <si>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</si>
  <si>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</si>
  <si>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</si>
  <si>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</si>
  <si>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</si>
  <si>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</si>
  <si>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</si>
  <si>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</si>
  <si>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</si>
  <si>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</si>
  <si>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</si>
  <si>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</si>
  <si>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</si>
  <si>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</si>
  <si>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</si>
  <si>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</si>
  <si>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</si>
  <si>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</si>
  <si>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</si>
  <si>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</si>
  <si>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</si>
  <si>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</si>
  <si>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</si>
  <si>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</si>
  <si>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</si>
  <si>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</si>
  <si>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</si>
  <si>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</si>
  <si>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</si>
  <si>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</si>
  <si>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</si>
  <si>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</si>
  <si>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</si>
  <si>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</si>
  <si>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</si>
  <si>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</si>
  <si>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</si>
  <si>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</si>
  <si>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</si>
  <si>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</si>
  <si>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</si>
  <si>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</si>
  <si>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</si>
  <si>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</si>
  <si>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</si>
  <si>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</si>
  <si>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</si>
  <si>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</si>
  <si>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</si>
  <si>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</si>
  <si>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</si>
  <si>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</si>
  <si>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</si>
  <si>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</si>
  <si>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</si>
  <si>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</si>
  <si>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</si>
  <si>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</si>
  <si>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</si>
  <si>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</si>
  <si>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</si>
  <si>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</si>
  <si>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</si>
  <si>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</si>
  <si>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</si>
  <si>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</si>
  <si>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</si>
  <si>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</si>
  <si>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</si>
  <si>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</si>
  <si>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</si>
  <si>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</si>
  <si>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</si>
  <si>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</si>
  <si>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</si>
  <si>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</si>
  <si>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</si>
  <si>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</si>
  <si>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</si>
  <si>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</si>
  <si>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</si>
  <si>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</si>
  <si>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</si>
  <si>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</si>
  <si>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</si>
  <si>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</si>
  <si>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</si>
  <si>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</si>
  <si>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</si>
  <si>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</si>
  <si>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</si>
  <si>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</si>
  <si>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</si>
  <si>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</si>
  <si>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</si>
  <si>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</si>
  <si>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</si>
  <si>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</si>
  <si>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</si>
  <si>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</si>
  <si>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</si>
  <si>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</si>
  <si>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</si>
  <si>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</si>
  <si>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</si>
  <si>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</si>
  <si>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</si>
  <si>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</si>
  <si>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</si>
  <si>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</si>
  <si>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</si>
  <si>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</si>
  <si>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</si>
  <si>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</si>
  <si>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</si>
  <si>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</si>
  <si>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</si>
  <si>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</si>
  <si>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</si>
  <si>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</si>
  <si>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</si>
  <si>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</si>
  <si>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</si>
  <si>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</si>
  <si>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</si>
  <si>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</si>
  <si>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</si>
  <si>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</si>
  <si>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</si>
  <si>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</si>
  <si>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</si>
  <si>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</si>
  <si>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</si>
  <si>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</si>
  <si>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</si>
  <si>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</si>
  <si>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</si>
  <si>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</si>
  <si>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</si>
  <si>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</si>
  <si>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</si>
  <si>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</si>
  <si>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</si>
  <si>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</si>
  <si>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</si>
  <si>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</si>
  <si>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</si>
  <si>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</si>
  <si>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</si>
  <si>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</si>
  <si>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</si>
  <si>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</si>
  <si>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</si>
  <si>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</si>
  <si>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</si>
  <si>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</si>
  <si>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</si>
  <si>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</si>
  <si>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</si>
  <si>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</si>
  <si>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</si>
  <si>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</si>
  <si>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</si>
  <si>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</si>
  <si>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</si>
  <si>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</si>
  <si>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</si>
  <si>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</si>
  <si>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</si>
  <si>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</si>
  <si>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</si>
  <si>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</si>
  <si>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</si>
  <si>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</si>
  <si>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</si>
  <si>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</si>
  <si>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</si>
  <si>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</si>
  <si>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</si>
  <si>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</si>
  <si>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</si>
  <si>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</si>
  <si>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</si>
  <si>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</si>
  <si>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</si>
  <si>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</si>
  <si>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</si>
  <si>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</si>
  <si>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</si>
  <si>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</si>
  <si>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</si>
  <si>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</si>
  <si>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</si>
  <si>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</si>
  <si>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</si>
  <si>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</si>
  <si>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</si>
  <si>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</si>
  <si>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</si>
  <si>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</si>
  <si>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</si>
  <si>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</si>
  <si>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</si>
  <si>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</si>
  <si>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</si>
  <si>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</si>
  <si>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</si>
  <si>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</si>
  <si>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</si>
  <si>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</si>
  <si>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</si>
  <si>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</si>
  <si>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</si>
  <si>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</si>
  <si>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</si>
  <si>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</si>
  <si>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</si>
  <si>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</si>
  <si>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</si>
  <si>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</si>
  <si>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</si>
  <si>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</si>
  <si>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</si>
  <si>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</si>
  <si>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</si>
  <si>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</si>
  <si>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</si>
  <si>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</si>
  <si>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</si>
  <si>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</si>
  <si>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</si>
  <si>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</si>
  <si>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</si>
  <si>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</si>
  <si>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</si>
  <si>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</si>
  <si>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</si>
  <si>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</si>
  <si>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</si>
  <si>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</si>
  <si>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</si>
  <si>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</si>
  <si>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</si>
  <si>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</si>
  <si>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</si>
  <si>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</si>
  <si>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</si>
  <si>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</si>
  <si>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</si>
  <si>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</si>
  <si>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</si>
  <si>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</si>
  <si>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</si>
  <si>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</si>
  <si>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</si>
  <si>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</si>
  <si>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</si>
  <si>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</si>
  <si>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</si>
  <si>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</si>
  <si>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</si>
  <si>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</si>
  <si>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</si>
  <si>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</si>
  <si>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</si>
  <si>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</si>
  <si>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</si>
  <si>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</si>
  <si>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</si>
  <si>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</si>
  <si>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</si>
  <si>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</si>
  <si>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</si>
  <si>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</si>
  <si>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</si>
  <si>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</si>
  <si>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</si>
  <si>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</si>
  <si>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</si>
  <si>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</si>
  <si>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</si>
  <si>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</si>
  <si>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</si>
  <si>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</si>
  <si>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</si>
  <si>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</si>
  <si>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</si>
  <si>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</si>
  <si>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</si>
  <si>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</si>
  <si>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</si>
  <si>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</si>
  <si>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</si>
  <si>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</si>
  <si>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</si>
  <si>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</si>
  <si>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</si>
  <si>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</si>
  <si>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</si>
  <si>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</si>
  <si>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</si>
  <si>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</si>
  <si>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</si>
  <si>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</si>
  <si>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</si>
  <si>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</si>
  <si>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</si>
  <si>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</si>
  <si>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</si>
  <si>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</si>
  <si>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</si>
  <si>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</si>
  <si>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</si>
  <si>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</si>
  <si>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</si>
  <si>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</si>
  <si>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</si>
  <si>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</si>
  <si>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</si>
  <si>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</si>
  <si>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</si>
  <si>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</si>
  <si>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</si>
  <si>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</si>
  <si>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</si>
  <si>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</si>
  <si>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</si>
  <si>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</si>
  <si>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</si>
  <si>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</si>
  <si>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</si>
  <si>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</si>
  <si>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</si>
  <si>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</si>
  <si>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</si>
  <si>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</si>
  <si>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</si>
  <si>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</si>
  <si>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</si>
  <si>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</si>
  <si>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</si>
  <si>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</si>
  <si>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</si>
  <si>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</si>
  <si>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</si>
  <si>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</si>
  <si>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</si>
  <si>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</si>
  <si>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</si>
  <si>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</si>
  <si>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</si>
  <si>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</si>
  <si>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</si>
  <si>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</si>
  <si>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</si>
  <si>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</si>
  <si>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</si>
  <si>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</si>
  <si>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</si>
  <si>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</si>
  <si>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</si>
  <si>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</si>
  <si>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</si>
  <si>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</si>
  <si>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</si>
  <si>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</si>
  <si>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</si>
  <si>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</si>
  <si>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</si>
  <si>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</si>
  <si>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</si>
  <si>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</si>
  <si>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</si>
  <si>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</si>
  <si>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</si>
  <si>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</si>
  <si>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</si>
  <si>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</si>
  <si>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</si>
  <si>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</si>
  <si>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</si>
  <si>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</si>
  <si>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</si>
  <si>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</si>
  <si>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</si>
  <si>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</si>
  <si>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</si>
  <si>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</si>
  <si>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</si>
  <si>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</si>
  <si>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</si>
  <si>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</si>
  <si>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</si>
  <si>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</si>
  <si>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</si>
  <si>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</si>
  <si>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</si>
  <si>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</si>
  <si>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</si>
  <si>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</si>
  <si>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</si>
  <si>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</si>
  <si>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</si>
  <si>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</si>
  <si>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</si>
  <si>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</si>
  <si>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</si>
  <si>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</si>
  <si>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</si>
  <si>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</si>
  <si>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</si>
  <si>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</si>
  <si>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</si>
  <si>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</si>
  <si>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</si>
  <si>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</si>
  <si>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</si>
  <si>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</si>
  <si>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</si>
  <si>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</si>
  <si>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</si>
  <si>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</si>
  <si>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</si>
  <si>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</si>
  <si>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</si>
  <si>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</si>
  <si>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</si>
  <si>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</si>
  <si>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</si>
  <si>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</si>
  <si>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</si>
  <si>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</si>
  <si>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</si>
  <si>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</si>
  <si>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</si>
  <si>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</si>
  <si>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</si>
  <si>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</si>
  <si>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</si>
  <si>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</si>
  <si>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</si>
  <si>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</si>
  <si>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</si>
  <si>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</si>
  <si>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</si>
  <si>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</si>
  <si>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</si>
  <si>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</si>
  <si>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</si>
  <si>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</si>
  <si>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</si>
  <si>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</si>
  <si>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</si>
  <si>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</si>
  <si>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</si>
  <si>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</si>
  <si>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</si>
  <si>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</si>
  <si>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</si>
  <si>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</si>
  <si>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</si>
  <si>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</si>
  <si>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</si>
  <si>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</si>
  <si>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</si>
  <si>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</si>
  <si>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</si>
  <si>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</si>
  <si>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</si>
  <si>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</si>
  <si>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</si>
  <si>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</si>
  <si>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</si>
  <si>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</si>
  <si>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</si>
  <si>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</si>
  <si>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</si>
  <si>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</si>
  <si>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</si>
  <si>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</si>
  <si>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</si>
  <si>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</si>
  <si>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</si>
  <si>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</si>
  <si>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</si>
  <si>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</si>
  <si>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</si>
  <si>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</si>
  <si>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</si>
  <si>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</si>
  <si>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</si>
  <si>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</si>
  <si>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</si>
  <si>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</si>
  <si>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</si>
  <si>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</si>
  <si>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</si>
  <si>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</si>
  <si>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</si>
  <si>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</si>
  <si>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</si>
  <si>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</si>
  <si>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</si>
  <si>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</si>
  <si>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</si>
  <si>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</si>
  <si>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</si>
  <si>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</si>
  <si>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</si>
  <si>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</si>
  <si>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</si>
  <si>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</si>
  <si>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</si>
  <si>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</si>
  <si>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</si>
  <si>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</si>
  <si>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</si>
  <si>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</si>
  <si>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</si>
  <si>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</si>
  <si>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</si>
  <si>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</si>
  <si>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</si>
  <si>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</si>
  <si>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</si>
  <si>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</si>
  <si>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</si>
  <si>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</si>
  <si>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</si>
  <si>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</si>
  <si>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</si>
  <si>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</si>
  <si>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</si>
  <si>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</si>
  <si>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</si>
  <si>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</si>
  <si>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</si>
  <si>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</si>
  <si>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</si>
  <si>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</si>
  <si>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</si>
  <si>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</si>
  <si>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</si>
  <si>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</si>
  <si>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</si>
  <si>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</si>
  <si>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</si>
  <si>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</si>
  <si>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</si>
  <si>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</si>
  <si>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</si>
  <si>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</si>
  <si>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</si>
  <si>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</si>
  <si>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</si>
  <si>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</si>
  <si>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</si>
  <si>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</si>
  <si>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</si>
  <si>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</si>
  <si>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</si>
  <si>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</si>
  <si>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</si>
  <si>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</si>
  <si>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</si>
  <si>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</si>
  <si>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</si>
  <si>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</si>
  <si>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</si>
  <si>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</si>
  <si>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</si>
  <si>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</si>
  <si>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</si>
  <si>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</si>
  <si>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</si>
  <si>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</si>
  <si>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</si>
  <si>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</si>
  <si>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</si>
  <si>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</si>
  <si>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</si>
  <si>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</si>
  <si>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</si>
  <si>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</si>
  <si>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</si>
  <si>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</si>
  <si>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</si>
  <si>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</si>
  <si>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</si>
  <si>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</si>
  <si>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</si>
  <si>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</si>
  <si>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</si>
  <si>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</si>
  <si>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</si>
  <si>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</si>
  <si>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</si>
  <si>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</si>
  <si>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</si>
  <si>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</si>
  <si>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</si>
  <si>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</si>
  <si>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</si>
  <si>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</si>
  <si>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</si>
  <si>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</si>
  <si>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</si>
  <si>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</si>
  <si>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</si>
  <si>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</si>
  <si>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</si>
  <si>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</si>
  <si>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</si>
  <si>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</si>
  <si>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</si>
  <si>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</si>
  <si>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</si>
  <si>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</si>
  <si>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</si>
  <si>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</si>
  <si>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</si>
  <si>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</si>
  <si>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</si>
  <si>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</si>
  <si>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</si>
  <si>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</si>
  <si>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</si>
  <si>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</si>
  <si>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</si>
  <si>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</si>
  <si>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</si>
  <si>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</si>
  <si>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</si>
  <si>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</si>
  <si>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</si>
  <si>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</si>
  <si>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</si>
  <si>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</si>
  <si>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</si>
  <si>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</si>
  <si>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</si>
  <si>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</si>
  <si>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</si>
  <si>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</si>
  <si>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</si>
  <si>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</si>
  <si>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</si>
  <si>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</si>
  <si>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</si>
  <si>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</si>
  <si>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</si>
  <si>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</si>
  <si>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</si>
  <si>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</si>
  <si>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</si>
  <si>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</si>
  <si>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</si>
  <si>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</si>
  <si>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</si>
  <si>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</si>
  <si>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</si>
  <si>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</si>
  <si>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</si>
  <si>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</si>
  <si>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</si>
  <si>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</si>
  <si>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</si>
  <si>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</si>
  <si>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</si>
  <si>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</si>
  <si>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</si>
  <si>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</si>
  <si>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</si>
  <si>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</si>
  <si>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</si>
  <si>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</si>
  <si>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</si>
  <si>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</si>
  <si>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</si>
  <si>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</si>
  <si>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</si>
  <si>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</si>
  <si>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</si>
  <si>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</si>
  <si>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</si>
  <si>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</si>
  <si>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</si>
  <si>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</si>
  <si>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</si>
  <si>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</si>
  <si>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</si>
  <si>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</si>
  <si>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</si>
  <si>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</si>
  <si>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</si>
  <si>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</si>
  <si>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</si>
  <si>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</si>
  <si>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</si>
  <si>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</si>
  <si>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</si>
  <si>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</si>
  <si>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</si>
  <si>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</si>
  <si>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</si>
  <si>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</si>
  <si>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</si>
  <si>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</si>
  <si>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</si>
  <si>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</si>
  <si>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</si>
  <si>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</si>
  <si>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</si>
  <si>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</si>
  <si>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</si>
  <si>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</si>
  <si>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</si>
  <si>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</si>
  <si>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</si>
  <si>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</si>
  <si>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</si>
  <si>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</si>
  <si>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</si>
  <si>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</si>
  <si>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</si>
  <si>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</si>
  <si>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</si>
  <si>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</si>
  <si>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</si>
  <si>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</si>
  <si>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</si>
  <si>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</si>
  <si>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</si>
  <si>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</si>
  <si>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</si>
  <si>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</si>
  <si>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</si>
  <si>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</si>
  <si>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</si>
  <si>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</si>
  <si>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</si>
  <si>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</si>
  <si>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</si>
  <si>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</si>
  <si>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</si>
  <si>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</si>
  <si>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</si>
  <si>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</si>
  <si>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</si>
  <si>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</si>
  <si>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</si>
  <si>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</si>
  <si>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</si>
  <si>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</si>
  <si>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</si>
  <si>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</si>
  <si>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</si>
  <si>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</si>
  <si>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</si>
  <si>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</si>
  <si>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</si>
  <si>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</si>
  <si>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</si>
  <si>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</si>
  <si>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</si>
  <si>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</si>
  <si>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</si>
  <si>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</si>
  <si>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</si>
  <si>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</si>
  <si>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</si>
  <si>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</si>
  <si>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</si>
  <si>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</si>
  <si>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</si>
  <si>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</si>
  <si>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</si>
  <si>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</si>
  <si>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</si>
  <si>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</si>
  <si>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</si>
  <si>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</si>
  <si>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</si>
  <si>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</si>
  <si>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</si>
  <si>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</si>
  <si>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</si>
  <si>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</si>
  <si>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</si>
  <si>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</si>
  <si>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</si>
  <si>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</si>
  <si>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</si>
  <si>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</si>
  <si>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</si>
  <si>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</si>
  <si>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</si>
  <si>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</si>
  <si>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</si>
  <si>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</si>
  <si>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</si>
  <si>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</si>
  <si>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</si>
  <si>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</si>
  <si>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</si>
  <si>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</si>
  <si>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</si>
  <si>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</si>
  <si>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</si>
  <si>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</si>
  <si>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</si>
  <si>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</si>
  <si>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</si>
  <si>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</si>
  <si>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</si>
  <si>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</si>
  <si>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</si>
  <si>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</si>
  <si>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</si>
  <si>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</si>
  <si>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</si>
  <si>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</si>
  <si>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</si>
  <si>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</si>
  <si>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</si>
  <si>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</si>
  <si>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</si>
  <si>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</si>
  <si>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</si>
  <si>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</si>
  <si>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</si>
  <si>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</si>
  <si>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</si>
  <si>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</si>
  <si>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</si>
  <si>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</si>
  <si>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</si>
  <si>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</si>
  <si>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</si>
  <si>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</si>
  <si>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</si>
  <si>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</si>
  <si>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</si>
  <si>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</si>
  <si>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</si>
  <si>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</si>
  <si>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</si>
  <si>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</si>
  <si>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</si>
  <si>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</si>
  <si>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</si>
  <si>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</si>
  <si>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</si>
  <si>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</si>
  <si>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</si>
  <si>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</si>
  <si>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</si>
  <si>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</si>
  <si>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</si>
  <si>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</si>
  <si>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</si>
  <si>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</si>
  <si>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</si>
  <si>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</si>
  <si>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</si>
  <si>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</si>
  <si>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</si>
  <si>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</si>
  <si>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</si>
  <si>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</si>
  <si>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</si>
  <si>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</si>
  <si>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</si>
  <si>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</si>
  <si>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</si>
  <si>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</si>
  <si>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</si>
  <si>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</si>
  <si>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</si>
  <si>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</si>
  <si>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</si>
  <si>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</si>
  <si>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</si>
  <si>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</si>
  <si>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</si>
  <si>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</si>
  <si>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</si>
  <si>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</si>
  <si>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</si>
  <si>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</si>
  <si>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</si>
  <si>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</si>
  <si>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</si>
  <si>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</si>
  <si>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</si>
  <si>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</si>
  <si>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</si>
  <si>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</si>
  <si>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</si>
  <si>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</si>
  <si>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</si>
  <si>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</si>
  <si>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</si>
  <si>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</si>
  <si>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</si>
  <si>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</si>
  <si>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</si>
  <si>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</si>
  <si>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</si>
  <si>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</si>
  <si>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</si>
  <si>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</si>
  <si>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</si>
  <si>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</si>
  <si>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</si>
  <si>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</si>
  <si>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</si>
  <si>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</si>
  <si>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</si>
  <si>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</si>
  <si>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</si>
  <si>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</si>
  <si>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</si>
  <si>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</si>
  <si>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</si>
  <si>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</si>
  <si>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</si>
  <si>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</si>
  <si>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</si>
  <si>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</si>
  <si>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</si>
  <si>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</si>
  <si>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</si>
  <si>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</si>
  <si>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</si>
  <si>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</si>
  <si>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</si>
  <si>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</si>
  <si>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</si>
  <si>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</si>
  <si>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</si>
  <si>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</si>
  <si>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</si>
  <si>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</si>
  <si>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</si>
  <si>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</si>
  <si>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</si>
  <si>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</si>
  <si>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</si>
  <si>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</si>
  <si>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</si>
  <si>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</si>
  <si>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</si>
  <si>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</si>
  <si>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</si>
  <si>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</si>
  <si>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</si>
  <si>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</si>
  <si>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</si>
  <si>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</si>
  <si>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</si>
  <si>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</si>
  <si>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</si>
  <si>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</si>
  <si>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</si>
  <si>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</si>
  <si>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</si>
  <si>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</si>
  <si>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</si>
  <si>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</si>
  <si>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</si>
  <si>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</si>
  <si>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</si>
  <si>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</si>
  <si>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</si>
  <si>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</si>
  <si>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</si>
  <si>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</si>
  <si>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</si>
  <si>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</si>
  <si>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</si>
  <si>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</si>
  <si>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</si>
  <si>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</si>
  <si>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</si>
  <si>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</si>
  <si>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</si>
  <si>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</si>
  <si>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</si>
  <si>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</si>
  <si>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</si>
  <si>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</si>
  <si>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</si>
  <si>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</si>
  <si>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</si>
  <si>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</si>
  <si>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</si>
  <si>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</si>
  <si>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</si>
  <si>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</si>
  <si>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</si>
  <si>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</si>
  <si>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</si>
  <si>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</si>
  <si>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</si>
  <si>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</si>
  <si>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</si>
  <si>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</si>
  <si>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</si>
  <si>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</si>
  <si>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</si>
  <si>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</si>
  <si>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</si>
  <si>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</si>
  <si>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</si>
  <si>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</si>
  <si>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</si>
  <si>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</si>
  <si>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</si>
  <si>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</si>
  <si>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</si>
  <si>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</si>
  <si>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</si>
  <si>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</si>
  <si>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</si>
  <si>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</si>
  <si>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</si>
  <si>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</si>
  <si>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</si>
  <si>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</si>
  <si>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</si>
  <si>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</si>
  <si>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</si>
  <si>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</si>
  <si>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</si>
  <si>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</si>
  <si>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</si>
  <si>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</si>
  <si>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</si>
  <si>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</si>
  <si>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</si>
  <si>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</si>
  <si>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</si>
  <si>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</si>
  <si>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</si>
  <si>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</si>
  <si>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</si>
  <si>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</si>
  <si>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</si>
  <si>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</si>
  <si>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</si>
  <si>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</si>
  <si>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</si>
  <si>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</si>
  <si>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</si>
  <si>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</si>
  <si>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</si>
  <si>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</si>
  <si>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</si>
  <si>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</si>
  <si>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</si>
  <si>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</si>
  <si>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</si>
  <si>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</si>
  <si>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</si>
  <si>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</si>
  <si>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</si>
  <si>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</si>
  <si>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</si>
  <si>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</si>
  <si>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</si>
  <si>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</si>
  <si>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</si>
  <si>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</si>
  <si>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</si>
  <si>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</si>
  <si>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</si>
  <si>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</si>
  <si>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</si>
  <si>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</si>
  <si>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</si>
  <si>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</si>
  <si>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</si>
  <si>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</si>
  <si>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</si>
  <si>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</si>
  <si>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</si>
  <si>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</si>
  <si>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</si>
  <si>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</si>
  <si>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</si>
  <si>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</si>
  <si>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</si>
  <si>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</si>
  <si>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</si>
  <si>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</si>
  <si>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</si>
  <si>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</si>
  <si>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</si>
  <si>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</si>
  <si>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</si>
  <si>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</si>
  <si>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</si>
  <si>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</si>
  <si>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</si>
  <si>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</si>
  <si>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</si>
  <si>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</si>
  <si>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</si>
  <si>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</si>
  <si>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</si>
  <si>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</si>
  <si>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</si>
  <si>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</si>
  <si>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</si>
  <si>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</si>
  <si>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</si>
  <si>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</si>
  <si>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</si>
  <si>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</si>
  <si>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</si>
  <si>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</si>
  <si>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</si>
  <si>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</si>
  <si>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</si>
  <si>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</si>
  <si>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</si>
  <si>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</si>
  <si>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</si>
  <si>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</si>
  <si>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</si>
  <si>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</si>
  <si>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</si>
  <si>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</si>
  <si>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</si>
  <si>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</si>
  <si>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</si>
  <si>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</si>
  <si>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</si>
  <si>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</si>
  <si>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</si>
  <si>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</si>
  <si>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</si>
  <si>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</si>
  <si>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</si>
  <si>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</si>
  <si>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</si>
  <si>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</si>
  <si>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</si>
  <si>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</si>
  <si>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</si>
  <si>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</si>
  <si>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</si>
  <si>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</si>
  <si>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</si>
  <si>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</si>
  <si>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</si>
  <si>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</si>
  <si>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</si>
  <si>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</si>
  <si>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</si>
  <si>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</si>
  <si>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</si>
  <si>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</si>
  <si>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</si>
  <si>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</si>
  <si>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</si>
  <si>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</si>
  <si>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</si>
  <si>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</si>
  <si>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</si>
  <si>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</si>
  <si>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</si>
  <si>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</si>
  <si>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</si>
  <si>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</si>
  <si>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</si>
  <si>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</si>
  <si>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</si>
  <si>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</si>
  <si>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</si>
  <si>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</si>
  <si>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</si>
  <si>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</si>
  <si>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</si>
  <si>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</si>
  <si>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</si>
  <si>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</si>
  <si>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</si>
  <si>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</si>
  <si>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</si>
  <si>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</si>
  <si>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</si>
  <si>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</si>
  <si>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</si>
  <si>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</si>
  <si>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</si>
  <si>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</si>
  <si>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</si>
  <si>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</si>
  <si>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</si>
  <si>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</si>
  <si>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</si>
  <si>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</si>
  <si>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</si>
  <si>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</si>
  <si>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</si>
  <si>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</si>
  <si>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</si>
  <si>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</si>
  <si>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</si>
  <si>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</si>
  <si>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</si>
  <si>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</si>
  <si>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</si>
  <si>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</si>
  <si>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</si>
  <si>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</si>
  <si>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</si>
  <si>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</si>
  <si>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</si>
  <si>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</si>
  <si>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</si>
  <si>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</si>
  <si>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</si>
  <si>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</si>
  <si>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</si>
  <si>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</si>
  <si>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</si>
  <si>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</si>
  <si>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</si>
  <si>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</si>
  <si>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</si>
  <si>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</si>
  <si>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</si>
  <si>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</si>
  <si>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</si>
  <si>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</si>
  <si>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</si>
  <si>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</si>
  <si>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</si>
  <si>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</si>
  <si>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</si>
  <si>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</si>
  <si>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</si>
  <si>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</si>
  <si>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</si>
  <si>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</si>
  <si>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</si>
  <si>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</si>
  <si>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</si>
  <si>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</si>
  <si>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</si>
  <si>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</si>
  <si>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</si>
  <si>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</si>
  <si>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</si>
  <si>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</si>
  <si>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</si>
  <si>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</si>
  <si>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</si>
  <si>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</si>
  <si>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</si>
  <si>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</si>
  <si>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</si>
  <si>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</si>
  <si>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</si>
  <si>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</si>
  <si>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</si>
  <si>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</si>
  <si>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</si>
  <si>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</si>
  <si>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</si>
  <si>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</si>
  <si>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</si>
  <si>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</si>
  <si>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</si>
  <si>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</si>
  <si>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</si>
  <si>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</si>
  <si>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</si>
  <si>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</si>
  <si>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</si>
  <si>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</si>
  <si>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</si>
  <si>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</si>
  <si>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</si>
  <si>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</si>
  <si>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</si>
  <si>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</si>
  <si>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</si>
  <si>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</si>
  <si>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</si>
  <si>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</si>
  <si>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</si>
  <si>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</si>
  <si>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</si>
  <si>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</si>
  <si>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</si>
  <si>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</si>
  <si>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</si>
  <si>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</si>
  <si>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</si>
  <si>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</si>
  <si>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</si>
  <si>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</si>
  <si>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</si>
  <si>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</si>
  <si>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</si>
  <si>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</si>
  <si>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</si>
  <si>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</si>
  <si>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</si>
  <si>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</si>
  <si>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</si>
  <si>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</si>
  <si>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</si>
  <si>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</si>
  <si>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</si>
  <si>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</si>
  <si>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</si>
  <si>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</si>
  <si>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</si>
  <si>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</si>
  <si>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</si>
  <si>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</si>
  <si>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</si>
  <si>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</si>
  <si>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</si>
  <si>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</si>
  <si>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</si>
  <si>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</si>
  <si>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</si>
  <si>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</si>
  <si>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</si>
  <si>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</si>
  <si>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</si>
  <si>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</si>
  <si>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</si>
  <si>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</si>
  <si>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</si>
  <si>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</si>
  <si>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</si>
  <si>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</si>
  <si>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</si>
  <si>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</si>
  <si>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</si>
  <si>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</si>
  <si>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</si>
  <si>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</si>
  <si>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</si>
  <si>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</si>
  <si>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</si>
  <si>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</si>
  <si>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</si>
  <si>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</si>
  <si>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</si>
  <si>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</si>
  <si>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</si>
  <si>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</si>
  <si>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</si>
  <si>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</si>
  <si>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</si>
  <si>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</si>
  <si>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</si>
  <si>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</si>
  <si>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</si>
  <si>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</si>
  <si>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</si>
  <si>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</si>
  <si>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</si>
  <si>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</si>
  <si>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</si>
  <si>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</si>
  <si>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</si>
  <si>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</si>
  <si>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</si>
  <si>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</si>
  <si>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</si>
  <si>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</si>
  <si>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</si>
  <si>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</si>
  <si>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</si>
  <si>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</si>
  <si>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</si>
  <si>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</si>
  <si>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</si>
  <si>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</si>
  <si>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</si>
  <si>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</si>
  <si>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</si>
  <si>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</si>
  <si>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</si>
  <si>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</si>
  <si>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</si>
  <si>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</si>
  <si>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</si>
  <si>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</si>
  <si>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</si>
  <si>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</si>
  <si>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</si>
  <si>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</si>
  <si>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</si>
  <si>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</si>
  <si>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</si>
  <si>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</si>
  <si>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</si>
  <si>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</si>
  <si>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</si>
  <si>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</si>
  <si>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</si>
  <si>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</si>
  <si>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</si>
  <si>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</si>
  <si>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</si>
  <si>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</si>
  <si>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</si>
  <si>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</si>
  <si>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</si>
  <si>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</si>
  <si>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</si>
  <si>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</si>
  <si>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</si>
  <si>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</si>
  <si>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</si>
  <si>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</si>
  <si>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</si>
  <si>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</si>
  <si>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</si>
  <si>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</si>
  <si>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</si>
  <si>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</si>
  <si>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</si>
  <si>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</si>
  <si>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</si>
  <si>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</si>
  <si>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</si>
  <si>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</si>
  <si>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</si>
  <si>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</si>
  <si>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</si>
  <si>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</si>
  <si>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</si>
  <si>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</si>
  <si>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</si>
  <si>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</si>
  <si>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</si>
  <si>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</si>
  <si>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</si>
  <si>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</si>
  <si>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</si>
  <si>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</si>
  <si>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</si>
  <si>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</si>
  <si>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</si>
  <si>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</si>
  <si>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</si>
  <si>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</si>
  <si>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</si>
  <si>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</si>
  <si>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</si>
  <si>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</si>
  <si>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</si>
  <si>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</si>
  <si>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</si>
  <si>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</si>
  <si>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</si>
  <si>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</si>
  <si>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</si>
  <si>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</si>
  <si>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</si>
  <si>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</si>
  <si>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</si>
  <si>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</si>
  <si>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</si>
  <si>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</si>
  <si>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</si>
  <si>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</si>
  <si>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</si>
  <si>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</si>
  <si>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</si>
  <si>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</si>
  <si>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</si>
  <si>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</si>
  <si>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</si>
  <si>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</si>
  <si>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</si>
  <si>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</si>
  <si>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</si>
  <si>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</si>
  <si>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</si>
  <si>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</si>
  <si>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</si>
  <si>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</si>
  <si>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</si>
  <si>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</si>
  <si>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</si>
  <si>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</si>
  <si>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</si>
  <si>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</si>
  <si>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</si>
  <si>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</si>
  <si>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</si>
  <si>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</si>
  <si>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</si>
  <si>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</si>
  <si>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</si>
  <si>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</si>
  <si>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</si>
  <si>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</si>
  <si>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</si>
  <si>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</si>
  <si>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</si>
  <si>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</si>
  <si>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</si>
  <si>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</si>
  <si>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</si>
  <si>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</si>
  <si>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</si>
  <si>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</si>
  <si>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</si>
  <si>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</si>
  <si>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</si>
  <si>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</si>
  <si>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</si>
  <si>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</si>
  <si>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</si>
  <si>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</si>
  <si>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</si>
  <si>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</si>
  <si>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</si>
  <si>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</si>
  <si>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</si>
  <si>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</si>
  <si>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</si>
  <si>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</si>
  <si>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</si>
  <si>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</si>
  <si>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</si>
  <si>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</si>
  <si>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</si>
  <si>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</si>
  <si>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</si>
  <si>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</si>
  <si>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</si>
  <si>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</si>
  <si>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</si>
  <si>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</si>
  <si>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</si>
  <si>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</si>
  <si>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</si>
  <si>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</si>
  <si>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</si>
  <si>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</si>
  <si>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</si>
  <si>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</si>
  <si>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</si>
  <si>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</si>
  <si>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</si>
  <si>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</si>
  <si>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</si>
  <si>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</si>
  <si>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</si>
  <si>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</si>
  <si>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</si>
  <si>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</si>
  <si>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</si>
  <si>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</si>
  <si>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</si>
  <si>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</si>
  <si>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</si>
  <si>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</si>
  <si>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</si>
  <si>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</si>
  <si>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</si>
  <si>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</si>
  <si>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</si>
  <si>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</si>
  <si>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</si>
  <si>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</si>
  <si>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</si>
  <si>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</si>
  <si>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</si>
  <si>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</si>
  <si>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</si>
  <si>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</si>
  <si>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</si>
  <si>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</si>
  <si>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</si>
  <si>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</si>
  <si>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</si>
  <si>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</si>
  <si>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</si>
  <si>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</si>
  <si>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</si>
  <si>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</si>
  <si>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</si>
  <si>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</si>
  <si>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</si>
  <si>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</si>
  <si>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</si>
  <si>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</si>
  <si>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</si>
  <si>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</si>
  <si>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</si>
  <si>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</si>
  <si>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</si>
  <si>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</si>
  <si>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</si>
  <si>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</si>
  <si>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</si>
  <si>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</si>
  <si>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</si>
  <si>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</si>
  <si>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</si>
  <si>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</si>
  <si>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</si>
  <si>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</si>
  <si>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</si>
  <si>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</si>
  <si>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</si>
  <si>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</si>
  <si>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</si>
  <si>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</si>
  <si>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</si>
  <si>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</si>
  <si>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</si>
  <si>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</si>
  <si>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</si>
  <si>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</si>
  <si>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</si>
  <si>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</si>
  <si>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</si>
  <si>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</si>
  <si>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</si>
  <si>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</si>
  <si>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</si>
  <si>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</si>
  <si>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</si>
  <si>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</si>
  <si>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</si>
  <si>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</si>
  <si>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</si>
  <si>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</si>
  <si>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</si>
  <si>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</si>
  <si>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</si>
  <si>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</si>
  <si>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</si>
  <si>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</si>
  <si>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</si>
  <si>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</si>
  <si>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</si>
  <si>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</si>
  <si>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</si>
  <si>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</si>
  <si>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</si>
  <si>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</si>
  <si>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</si>
  <si>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</si>
  <si>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</si>
  <si>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</si>
  <si>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</si>
  <si>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</si>
  <si>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</si>
  <si>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</si>
  <si>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</si>
  <si>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</si>
  <si>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</si>
  <si>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</si>
  <si>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</si>
  <si>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</si>
  <si>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</si>
  <si>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</si>
  <si>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</si>
  <si>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</si>
  <si>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</si>
  <si>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</si>
  <si>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</si>
  <si>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</si>
  <si>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</si>
  <si>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</si>
  <si>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</si>
  <si>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</si>
  <si>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</si>
  <si>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</si>
  <si>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</si>
  <si>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</si>
  <si>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</si>
  <si>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</si>
  <si>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</si>
  <si>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</si>
  <si>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</si>
  <si>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</si>
  <si>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</si>
  <si>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</si>
  <si>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</si>
  <si>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</si>
  <si>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</si>
  <si>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</si>
  <si>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</si>
  <si>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</si>
  <si>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</si>
  <si>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</si>
  <si>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</si>
  <si>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</si>
  <si>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</si>
  <si>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</si>
  <si>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</si>
  <si>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</si>
  <si>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</si>
  <si>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</si>
  <si>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</si>
  <si>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</si>
  <si>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</si>
  <si>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</si>
  <si>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</si>
  <si>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</si>
  <si>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</si>
  <si>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</si>
  <si>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</si>
  <si>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</si>
  <si>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</si>
  <si>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</si>
  <si>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</si>
  <si>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</si>
  <si>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</si>
  <si>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</si>
  <si>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</si>
  <si>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</si>
  <si>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</si>
  <si>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</si>
  <si>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</si>
  <si>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</si>
  <si>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</si>
  <si>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</si>
  <si>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</si>
  <si>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</si>
  <si>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</si>
  <si>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</si>
  <si>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</si>
  <si>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</si>
  <si>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</si>
  <si>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</si>
  <si>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</si>
  <si>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</si>
  <si>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</si>
  <si>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</si>
  <si>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</si>
  <si>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</si>
  <si>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</si>
  <si>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</si>
  <si>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</si>
  <si>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</si>
  <si>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</si>
  <si>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</si>
  <si>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</si>
  <si>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</si>
  <si>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</si>
  <si>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</si>
  <si>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</si>
  <si>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</si>
  <si>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</si>
  <si>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</si>
  <si>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</si>
  <si>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</si>
  <si>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</si>
  <si>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</si>
  <si>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</si>
  <si>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</si>
  <si>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</si>
  <si>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</si>
  <si>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</si>
  <si>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</si>
  <si>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</si>
  <si>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</si>
  <si>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</si>
  <si>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</si>
  <si>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</si>
  <si>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</si>
  <si>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</si>
  <si>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</si>
  <si>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</si>
  <si>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</si>
  <si>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</si>
  <si>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</si>
  <si>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</si>
  <si>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</si>
  <si>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</si>
  <si>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</si>
  <si>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</si>
  <si>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</si>
  <si>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</si>
  <si>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</si>
  <si>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</si>
  <si>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</si>
  <si>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</si>
  <si>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</si>
  <si>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</si>
  <si>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</si>
  <si>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</si>
  <si>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</si>
  <si>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</si>
  <si>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</si>
  <si>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</si>
  <si>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</si>
  <si>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</si>
  <si>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</si>
  <si>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</si>
  <si>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</si>
  <si>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</si>
  <si>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</si>
  <si>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</si>
  <si>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</si>
  <si>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</si>
  <si>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</si>
  <si>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</si>
  <si>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</si>
  <si>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</si>
  <si>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</si>
  <si>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</si>
  <si>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</si>
  <si>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</si>
  <si>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</si>
  <si>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</si>
  <si>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</si>
  <si>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</si>
  <si>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</si>
  <si>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</si>
  <si>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</si>
  <si>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</si>
  <si>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</si>
  <si>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</si>
  <si>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</si>
  <si>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</si>
  <si>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</si>
  <si>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</si>
  <si>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</si>
  <si>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</si>
  <si>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</si>
  <si>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</si>
  <si>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</si>
  <si>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</si>
  <si>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</si>
  <si>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</si>
  <si>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</si>
  <si>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</si>
  <si>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</si>
  <si>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</si>
  <si>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</si>
  <si>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</si>
  <si>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</si>
  <si>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</si>
  <si>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</si>
  <si>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</si>
  <si>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</si>
  <si>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</si>
  <si>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</si>
  <si>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</si>
  <si>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</si>
  <si>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</si>
  <si>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</si>
  <si>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</si>
  <si>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</si>
  <si>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</si>
  <si>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</si>
  <si>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</si>
  <si>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</si>
  <si>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</si>
  <si>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</si>
  <si>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</si>
  <si>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</si>
  <si>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</si>
  <si>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</si>
  <si>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</si>
  <si>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</si>
  <si>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</si>
  <si>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</si>
  <si>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</si>
  <si>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</si>
  <si>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</si>
  <si>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</si>
  <si>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</si>
  <si>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</si>
  <si>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</si>
  <si>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</si>
  <si>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</si>
  <si>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</si>
  <si>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</si>
  <si>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</si>
  <si>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</si>
  <si>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</si>
  <si>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</si>
  <si>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</si>
  <si>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</si>
  <si>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</si>
  <si>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</si>
  <si>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</si>
  <si>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</si>
  <si>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</si>
  <si>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</si>
  <si>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</si>
  <si>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</si>
  <si>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</si>
  <si>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</si>
  <si>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</si>
  <si>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</si>
  <si>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</si>
  <si>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</si>
  <si>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</si>
  <si>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</si>
  <si>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</si>
  <si>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</si>
  <si>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</si>
  <si>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</si>
  <si>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</si>
  <si>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</si>
  <si>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</si>
  <si>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</si>
  <si>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</si>
  <si>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</si>
  <si>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</si>
  <si>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</si>
  <si>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</si>
  <si>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</si>
  <si>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</si>
  <si>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</si>
  <si>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</si>
  <si>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</si>
  <si>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</si>
  <si>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</si>
  <si>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</si>
  <si>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</si>
  <si>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</si>
  <si>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</si>
  <si>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</si>
  <si>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</si>
  <si>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</si>
  <si>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</si>
  <si>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</si>
  <si>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</si>
  <si>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</si>
  <si>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</si>
  <si>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</si>
  <si>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</si>
  <si>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</si>
  <si>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</si>
  <si>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</si>
  <si>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</si>
  <si>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</si>
  <si>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</si>
  <si>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</si>
  <si>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</si>
  <si>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</si>
  <si>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</si>
  <si>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</si>
  <si>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</si>
  <si>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</si>
  <si>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</si>
  <si>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</si>
  <si>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</si>
  <si>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</si>
  <si>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</si>
  <si>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</si>
  <si>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</si>
  <si>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</si>
  <si>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</si>
  <si>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</si>
  <si>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</si>
  <si>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</si>
  <si>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</si>
  <si>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</si>
  <si>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</si>
  <si>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</si>
  <si>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</si>
  <si>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</si>
  <si>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</si>
  <si>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</si>
  <si>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</si>
  <si>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</si>
  <si>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</si>
  <si>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</si>
  <si>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</si>
  <si>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</si>
  <si>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</si>
  <si>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</si>
  <si>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</si>
  <si>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</si>
  <si>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</si>
  <si>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</si>
  <si>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</si>
  <si>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</si>
  <si>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</si>
  <si>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</si>
  <si>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</si>
  <si>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</si>
  <si>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</si>
  <si>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</si>
  <si>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</si>
  <si>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</si>
  <si>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</si>
  <si>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</si>
  <si>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</si>
  <si>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</si>
  <si>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</si>
  <si>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</si>
  <si>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</si>
  <si>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</si>
  <si>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</si>
  <si>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</si>
  <si>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</si>
  <si>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</si>
  <si>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</si>
  <si>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</si>
  <si>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</si>
  <si>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</si>
  <si>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</si>
  <si>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</si>
  <si>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</si>
  <si>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</si>
  <si>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</si>
  <si>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</si>
  <si>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</si>
  <si>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</si>
  <si>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</si>
  <si>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</si>
  <si>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</si>
  <si>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</si>
  <si>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</si>
  <si>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</si>
  <si>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</si>
  <si>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</si>
  <si>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</si>
  <si>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</si>
  <si>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</si>
  <si>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</si>
  <si>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</si>
  <si>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</si>
  <si>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</si>
  <si>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</si>
  <si>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</si>
  <si>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</si>
  <si>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</si>
  <si>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</si>
  <si>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</si>
  <si>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</si>
  <si>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</si>
  <si>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</si>
  <si>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</si>
  <si>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</si>
  <si>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</si>
  <si>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</si>
  <si>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</si>
  <si>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</si>
  <si>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</si>
  <si>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</si>
  <si>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</si>
  <si>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</si>
  <si>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</si>
  <si>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</si>
  <si>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</si>
  <si>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</si>
  <si>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</si>
  <si>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</si>
  <si>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</si>
  <si>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</si>
  <si>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</si>
  <si>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</si>
  <si>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</si>
  <si>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</si>
  <si>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</si>
  <si>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</si>
  <si>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</si>
  <si>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</si>
  <si>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</si>
  <si>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</si>
  <si>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</si>
  <si>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</si>
  <si>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</si>
  <si>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</si>
  <si>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</si>
  <si>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</si>
  <si>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</si>
  <si>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</si>
  <si>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</si>
  <si>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</si>
  <si>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</si>
  <si>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</si>
  <si>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</si>
  <si>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</si>
  <si>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</si>
  <si>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</si>
  <si>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</si>
  <si>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</si>
  <si>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</si>
  <si>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</si>
  <si>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</si>
  <si>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</si>
  <si>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</si>
  <si>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</si>
  <si>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</si>
  <si>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</si>
  <si>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</si>
  <si>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</si>
  <si>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</si>
  <si>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</si>
  <si>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</si>
  <si>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</si>
  <si>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</si>
  <si>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</si>
  <si>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</si>
  <si>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</si>
  <si>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</si>
  <si>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</si>
  <si>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</si>
  <si>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</si>
  <si>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</si>
  <si>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</si>
  <si>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</si>
  <si>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</si>
  <si>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</si>
  <si>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</si>
  <si>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</si>
  <si>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</si>
  <si>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</si>
  <si>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</si>
  <si>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</si>
  <si>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</si>
  <si>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</si>
  <si>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</si>
  <si>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</si>
  <si>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</si>
  <si>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</si>
  <si>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</si>
  <si>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</si>
  <si>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</si>
  <si>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</si>
  <si>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</si>
  <si>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</si>
  <si>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</si>
  <si>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</si>
  <si>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</si>
  <si>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</si>
  <si>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</si>
  <si>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</si>
  <si>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</si>
  <si>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</si>
  <si>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</si>
  <si>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</si>
  <si>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</si>
  <si>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</si>
  <si>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</si>
  <si>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</si>
  <si>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</si>
  <si>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</si>
  <si>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</si>
  <si>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</si>
  <si>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</si>
  <si>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</si>
  <si>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</si>
  <si>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</si>
  <si>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</si>
  <si>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</si>
  <si>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</si>
  <si>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</si>
  <si>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</si>
  <si>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</si>
  <si>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</si>
  <si>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</si>
  <si>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</si>
  <si>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</si>
  <si>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</si>
  <si>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</si>
  <si>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</si>
  <si>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</si>
  <si>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</si>
  <si>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</si>
  <si>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</si>
  <si>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</si>
  <si>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</si>
  <si>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</si>
  <si>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</si>
  <si>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</si>
  <si>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</si>
  <si>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</si>
  <si>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</si>
  <si>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</si>
  <si>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</si>
  <si>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</si>
  <si>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</si>
  <si>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</si>
  <si>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</si>
  <si>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</si>
  <si>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</si>
  <si>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</si>
  <si>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</si>
  <si>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</si>
  <si>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</si>
  <si>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</si>
  <si>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</si>
  <si>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</si>
  <si>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</si>
  <si>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</si>
  <si>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</si>
  <si>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</si>
  <si>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</si>
  <si>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</si>
  <si>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</si>
  <si>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</si>
  <si>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</si>
  <si>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</si>
  <si>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</si>
  <si>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</si>
  <si>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</si>
  <si>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</si>
  <si>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</si>
  <si>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</si>
  <si>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</si>
  <si>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</si>
  <si>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</si>
  <si>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</si>
  <si>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</si>
  <si>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</si>
  <si>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</si>
  <si>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</si>
  <si>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</si>
  <si>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</si>
  <si>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</si>
  <si>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</si>
  <si>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</si>
  <si>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</si>
  <si>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</si>
  <si>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</si>
  <si>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</si>
  <si>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</si>
  <si>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</si>
  <si>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</si>
  <si>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</si>
  <si>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</si>
  <si>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</si>
  <si>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</si>
  <si>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</si>
  <si>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</si>
  <si>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</si>
  <si>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</si>
  <si>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</si>
  <si>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</si>
  <si>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</si>
  <si>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</si>
  <si>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</si>
  <si>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</si>
  <si>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</si>
  <si>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</si>
  <si>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</si>
  <si>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</si>
  <si>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</si>
  <si>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</si>
  <si>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</si>
  <si>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</si>
  <si>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</si>
  <si>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</si>
  <si>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</si>
  <si>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</si>
  <si>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</si>
  <si>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</si>
  <si>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</si>
  <si>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</si>
  <si>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</si>
  <si>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</si>
  <si>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</si>
  <si>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</si>
  <si>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</si>
  <si>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</si>
  <si>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</si>
  <si>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</si>
  <si>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</si>
  <si>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</si>
  <si>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</si>
  <si>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</si>
  <si>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</si>
  <si>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</si>
  <si>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</si>
  <si>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</si>
  <si>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</si>
  <si>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</si>
  <si>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</si>
  <si>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</si>
  <si>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</si>
  <si>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</si>
  <si>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</si>
  <si>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</si>
  <si>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</si>
  <si>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</si>
  <si>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</si>
  <si>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</si>
  <si>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</si>
  <si>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</si>
  <si>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</si>
  <si>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</si>
  <si>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</si>
  <si>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</si>
  <si>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</si>
  <si>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</si>
  <si>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</si>
  <si>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</si>
  <si>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</si>
  <si>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</si>
  <si>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</si>
  <si>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</si>
  <si>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</si>
  <si>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</si>
  <si>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</si>
  <si>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</si>
  <si>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</si>
  <si>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</si>
  <si>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</si>
  <si>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</si>
  <si>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</si>
  <si>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</si>
  <si>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</si>
  <si>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</si>
  <si>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</si>
  <si>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</si>
  <si>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</si>
  <si>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</si>
  <si>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</si>
  <si>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</si>
  <si>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</si>
  <si>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</si>
  <si>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</si>
  <si>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</si>
  <si>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</si>
  <si>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</si>
  <si>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</si>
  <si>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</si>
  <si>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</si>
  <si>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</si>
  <si>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</si>
  <si>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</si>
  <si>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</si>
  <si>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</si>
  <si>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</si>
  <si>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</si>
  <si>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</si>
  <si>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</si>
  <si>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</si>
  <si>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</si>
  <si>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</si>
  <si>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</si>
  <si>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</si>
  <si>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</si>
  <si>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</si>
  <si>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</si>
  <si>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</si>
  <si>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</si>
  <si>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</si>
  <si>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</si>
  <si>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</si>
  <si>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</si>
  <si>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</si>
  <si>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</si>
  <si>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</si>
  <si>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</si>
  <si>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</si>
  <si>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</si>
  <si>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</si>
  <si>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</si>
  <si>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</si>
  <si>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</si>
  <si>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</si>
  <si>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</si>
  <si>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</si>
  <si>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</si>
  <si>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</si>
  <si>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</si>
  <si>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</si>
  <si>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</si>
  <si>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</si>
  <si>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</si>
  <si>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</si>
  <si>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</si>
  <si>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</si>
  <si>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</si>
  <si>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</si>
  <si>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</si>
  <si>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</si>
  <si>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</si>
  <si>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</si>
  <si>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</si>
  <si>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</si>
  <si>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</si>
  <si>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</si>
  <si>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</si>
  <si>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</si>
  <si>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</si>
  <si>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</si>
  <si>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</si>
  <si>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</si>
  <si>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</si>
  <si>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</si>
  <si>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</si>
  <si>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</si>
  <si>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</si>
  <si>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</si>
  <si>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</si>
  <si>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</si>
  <si>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</si>
  <si>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</si>
  <si>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</si>
  <si>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</si>
  <si>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</si>
  <si>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</si>
  <si>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</si>
  <si>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</si>
  <si>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</si>
  <si>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</si>
  <si>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</si>
  <si>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</si>
  <si>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</si>
  <si>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</si>
  <si>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</si>
  <si>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</si>
  <si>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</si>
  <si>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</si>
  <si>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</si>
  <si>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</si>
  <si>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</si>
  <si>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</si>
  <si>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</si>
  <si>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</si>
  <si>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</si>
  <si>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</si>
  <si>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</si>
  <si>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</si>
  <si>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</si>
  <si>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</si>
  <si>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</si>
  <si>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</si>
  <si>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</si>
  <si>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</si>
  <si>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</si>
  <si>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</si>
  <si>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</si>
  <si>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</si>
  <si>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</si>
  <si>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</si>
  <si>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</si>
  <si>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</si>
  <si>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</si>
  <si>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</si>
  <si>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</si>
  <si>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</si>
  <si>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</si>
  <si>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</si>
  <si>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</si>
  <si>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</si>
  <si>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</si>
  <si>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</si>
  <si>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</si>
  <si>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</si>
  <si>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</si>
  <si>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</si>
  <si>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</si>
  <si>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</si>
  <si>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</si>
  <si>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</si>
  <si>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</si>
  <si>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</si>
  <si>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</si>
  <si>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</si>
  <si>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</si>
  <si>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</si>
  <si>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</si>
  <si>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</si>
  <si>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</si>
  <si>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</si>
  <si>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</si>
  <si>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</si>
  <si>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</si>
  <si>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</si>
  <si>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</si>
  <si>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</si>
  <si>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</si>
  <si>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</si>
  <si>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</si>
  <si>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</si>
  <si>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</si>
  <si>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</si>
  <si>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</si>
  <si>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</si>
  <si>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</si>
  <si>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</si>
  <si>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</si>
  <si>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</si>
  <si>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</si>
  <si>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</si>
  <si>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</si>
  <si>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</si>
  <si>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</si>
  <si>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</si>
  <si>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</si>
  <si>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</si>
  <si>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</si>
  <si>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</si>
  <si>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</si>
  <si>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</si>
  <si>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</si>
  <si>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</si>
  <si>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</si>
  <si>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</si>
  <si>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</si>
  <si>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</si>
  <si>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</si>
  <si>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</si>
  <si>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</si>
  <si>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</si>
  <si>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</si>
  <si>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</si>
  <si>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</si>
  <si>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</si>
  <si>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</si>
  <si>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</si>
  <si>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</si>
  <si>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</si>
  <si>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</si>
  <si>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</si>
  <si>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</si>
  <si>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</si>
  <si>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</si>
  <si>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</si>
  <si>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</si>
  <si>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</si>
  <si>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</si>
  <si>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</si>
  <si>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</si>
  <si>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</si>
  <si>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</si>
  <si>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</si>
  <si>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</si>
  <si>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</si>
  <si>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</si>
  <si>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</si>
  <si>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</si>
  <si>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</si>
  <si>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</si>
  <si>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</si>
  <si>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</si>
  <si>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</si>
  <si>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</si>
  <si>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</si>
  <si>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</si>
  <si>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</si>
  <si>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</si>
  <si>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</si>
  <si>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</si>
  <si>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</si>
  <si>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</si>
  <si>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</si>
  <si>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</si>
  <si>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</si>
  <si>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</si>
  <si>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</si>
  <si>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</si>
  <si>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</si>
  <si>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</si>
  <si>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</si>
  <si>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</si>
  <si>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</si>
  <si>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</si>
  <si>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</si>
  <si>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</si>
  <si>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</si>
  <si>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</si>
  <si>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</si>
  <si>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</si>
  <si>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</si>
  <si>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</si>
  <si>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</si>
  <si>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</si>
  <si>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</si>
  <si>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</si>
  <si>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</si>
  <si>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</si>
  <si>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</si>
  <si>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</si>
  <si>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</si>
  <si>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</si>
  <si>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</si>
  <si>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</si>
  <si>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</si>
  <si>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</si>
  <si>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</si>
  <si>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</si>
  <si>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</si>
  <si>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</si>
  <si>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</si>
  <si>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</si>
  <si>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</si>
  <si>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</si>
  <si>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</si>
  <si>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</si>
  <si>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</si>
  <si>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</si>
  <si>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</si>
  <si>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</si>
  <si>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</si>
  <si>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</si>
  <si>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</si>
  <si>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</si>
  <si>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</si>
  <si>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</si>
  <si>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</si>
  <si>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</si>
  <si>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</si>
  <si>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</si>
  <si>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</si>
  <si>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</si>
  <si>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</si>
  <si>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</si>
  <si>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</si>
  <si>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</si>
  <si>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</si>
  <si>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</si>
  <si>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</si>
  <si>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</si>
  <si>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</si>
  <si>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</si>
  <si>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</si>
  <si>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</si>
  <si>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</si>
  <si>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</si>
  <si>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</si>
  <si>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</si>
  <si>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</si>
  <si>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</si>
  <si>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</si>
  <si>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</si>
  <si>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</si>
  <si>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</si>
  <si>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</si>
  <si>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</si>
  <si>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</si>
  <si>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</si>
  <si>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</si>
  <si>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</si>
  <si>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</si>
  <si>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</si>
  <si>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</si>
  <si>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</si>
  <si>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</si>
  <si>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</si>
  <si>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</si>
  <si>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</si>
  <si>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</si>
  <si>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</si>
  <si>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</si>
  <si>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</si>
  <si>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</si>
  <si>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</si>
  <si>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</si>
  <si>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</si>
  <si>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</si>
  <si>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</si>
  <si>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</si>
  <si>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</si>
  <si>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</si>
  <si>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</si>
  <si>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</si>
  <si>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</si>
  <si>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</si>
  <si>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</si>
  <si>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</si>
  <si>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</si>
  <si>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</si>
  <si>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</si>
  <si>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</si>
  <si>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</si>
  <si>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</si>
  <si>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</si>
  <si>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</si>
  <si>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</si>
  <si>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</si>
  <si>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</si>
  <si>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</si>
  <si>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</si>
  <si>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</si>
  <si>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</si>
  <si>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</si>
  <si>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</si>
  <si>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</si>
  <si>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</si>
  <si>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</si>
  <si>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</si>
  <si>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</si>
  <si>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</si>
  <si>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</si>
  <si>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</si>
  <si>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</si>
  <si>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</si>
  <si>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</si>
  <si>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</si>
  <si>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</si>
  <si>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</si>
  <si>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</si>
  <si>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</si>
  <si>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</si>
  <si>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</si>
  <si>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</si>
  <si>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</si>
  <si>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</si>
  <si>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</si>
  <si>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</si>
  <si>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</si>
  <si>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</si>
  <si>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</si>
  <si>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</si>
  <si>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</si>
  <si>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</si>
  <si>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</si>
  <si>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</si>
  <si>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</si>
  <si>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</si>
  <si>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</si>
  <si>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</si>
  <si>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</si>
  <si>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</si>
  <si>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</si>
  <si>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</si>
  <si>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</si>
  <si>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</si>
  <si>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</si>
  <si>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</si>
  <si>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</si>
  <si>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</si>
  <si>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</si>
  <si>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</si>
  <si>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</si>
  <si>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</si>
  <si>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</si>
  <si>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</si>
  <si>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</si>
  <si>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</si>
  <si>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</si>
  <si>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</si>
  <si>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</si>
  <si>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</si>
  <si>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</si>
  <si>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</si>
  <si>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</si>
  <si>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</si>
  <si>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</si>
  <si>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</si>
  <si>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</si>
  <si>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</si>
  <si>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</si>
  <si>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</si>
  <si>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</si>
  <si>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</si>
  <si>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</si>
  <si>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</si>
  <si>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</si>
  <si>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</si>
  <si>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</si>
  <si>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</si>
  <si>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</si>
  <si>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</si>
  <si>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</si>
  <si>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</si>
  <si>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</si>
  <si>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</si>
  <si>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</si>
  <si>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</si>
  <si>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</si>
  <si>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</si>
  <si>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</si>
  <si>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</si>
  <si>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</si>
  <si>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</si>
  <si>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</si>
  <si>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</si>
  <si>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</si>
  <si>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</si>
  <si>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</si>
  <si>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</si>
  <si>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</si>
  <si>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</si>
  <si>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</si>
  <si>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</si>
  <si>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</si>
  <si>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</si>
  <si>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</si>
  <si>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</si>
  <si>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</si>
  <si>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</si>
  <si>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</si>
  <si>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</si>
  <si>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</si>
  <si>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</si>
  <si>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</si>
  <si>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</si>
  <si>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</si>
  <si>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</si>
  <si>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</si>
  <si>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</si>
  <si>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</si>
  <si>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</si>
  <si>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</si>
  <si>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</si>
  <si>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</si>
  <si>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</si>
  <si>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</si>
  <si>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</si>
  <si>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</si>
  <si>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</si>
  <si>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</si>
  <si>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</si>
  <si>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</si>
  <si>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</si>
  <si>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</si>
  <si>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</si>
  <si>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</si>
  <si>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</si>
  <si>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</si>
  <si>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</si>
  <si>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</si>
  <si>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</si>
  <si>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</si>
  <si>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</si>
  <si>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</si>
  <si>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</si>
  <si>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</si>
  <si>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</si>
  <si>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</si>
  <si>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</si>
  <si>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</si>
  <si>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</si>
  <si>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</si>
  <si>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</si>
  <si>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</si>
  <si>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</si>
  <si>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</si>
  <si>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</si>
  <si>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</si>
  <si>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</si>
  <si>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</si>
  <si>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</si>
  <si>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</si>
  <si>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</si>
  <si>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</si>
  <si>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</si>
  <si>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</si>
  <si>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</si>
  <si>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</si>
  <si>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</si>
  <si>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</si>
  <si>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</si>
  <si>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</si>
  <si>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</si>
  <si>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</si>
  <si>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</si>
  <si>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</si>
  <si>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</si>
  <si>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</si>
  <si>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</si>
  <si>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</si>
  <si>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</si>
  <si>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</si>
  <si>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</si>
  <si>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</si>
  <si>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</si>
  <si>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</si>
  <si>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</si>
  <si>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</si>
  <si>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</si>
  <si>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</si>
  <si>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</si>
  <si>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</si>
  <si>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</si>
  <si>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</si>
  <si>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</si>
  <si>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</si>
  <si>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</si>
  <si>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</si>
  <si>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</si>
  <si>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</si>
  <si>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</si>
  <si>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</si>
  <si>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</si>
  <si>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</si>
  <si>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</si>
  <si>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</si>
  <si>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</si>
  <si>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</si>
  <si>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</si>
  <si>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</si>
  <si>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</si>
  <si>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</si>
  <si>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</si>
  <si>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</si>
  <si>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</si>
  <si>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</si>
  <si>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</si>
  <si>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</si>
  <si>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</si>
  <si>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</si>
  <si>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</si>
  <si>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</si>
  <si>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</si>
  <si>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</si>
  <si>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</si>
  <si>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</si>
  <si>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</si>
  <si>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</si>
  <si>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</si>
  <si>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</si>
  <si>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</si>
  <si>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</si>
  <si>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</si>
  <si>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</si>
  <si>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</si>
  <si>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</si>
  <si>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</si>
  <si>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</si>
  <si>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</si>
  <si>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</si>
  <si>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</si>
  <si>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</si>
  <si>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</si>
  <si>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</si>
  <si>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</si>
  <si>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</si>
  <si>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</si>
  <si>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</si>
  <si>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</si>
  <si>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</si>
  <si>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</si>
  <si>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</si>
  <si>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</si>
  <si>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</si>
  <si>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</si>
  <si>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</si>
  <si>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</si>
  <si>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</si>
  <si>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</si>
  <si>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</si>
  <si>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</si>
  <si>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</si>
  <si>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</si>
  <si>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</si>
  <si>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</si>
  <si>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</si>
  <si>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</si>
  <si>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</si>
  <si>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</si>
  <si>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</si>
  <si>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</si>
  <si>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</si>
  <si>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</si>
  <si>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</si>
  <si>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</si>
  <si>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</si>
  <si>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</si>
  <si>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</si>
  <si>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</si>
  <si>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</si>
  <si>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</si>
  <si>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</si>
  <si>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</si>
  <si>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</si>
  <si>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</si>
  <si>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</si>
  <si>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</si>
  <si>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</si>
  <si>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</si>
  <si>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</si>
  <si>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</si>
  <si>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</si>
  <si>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</si>
  <si>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</si>
  <si>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</si>
  <si>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</si>
  <si>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</si>
  <si>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</si>
  <si>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</si>
  <si>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</si>
  <si>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</si>
  <si>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</si>
  <si>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</si>
  <si>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</si>
  <si>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</si>
  <si>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</si>
  <si>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</si>
  <si>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</si>
  <si>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</si>
  <si>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</si>
  <si>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</si>
  <si>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</si>
  <si>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</si>
  <si>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</si>
  <si>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</si>
  <si>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</si>
  <si>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</si>
  <si>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</si>
  <si>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</si>
  <si>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</si>
  <si>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</si>
  <si>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</si>
  <si>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</si>
  <si>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</si>
  <si>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</si>
  <si>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</si>
  <si>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</si>
  <si>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</si>
  <si>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</si>
  <si>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</si>
  <si>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</si>
  <si>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</si>
  <si>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</si>
  <si>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</si>
  <si>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</si>
  <si>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</si>
  <si>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</si>
  <si>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</si>
  <si>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</si>
  <si>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</si>
  <si>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</si>
  <si>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</si>
  <si>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</si>
  <si>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</si>
  <si>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</si>
  <si>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</si>
  <si>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</si>
  <si>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</si>
  <si>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</si>
  <si>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</si>
  <si>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</si>
  <si>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</si>
  <si>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</si>
  <si>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</si>
  <si>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</si>
  <si>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</si>
  <si>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</si>
  <si>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</si>
  <si>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</si>
  <si>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</si>
  <si>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</si>
  <si>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</si>
  <si>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</si>
  <si>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</si>
  <si>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</si>
  <si>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</si>
  <si>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</si>
  <si>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</si>
  <si>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</si>
  <si>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</si>
  <si>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</si>
  <si>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</si>
  <si>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</si>
  <si>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</si>
  <si>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</si>
  <si>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</si>
  <si>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</si>
  <si>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</si>
  <si>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</si>
  <si>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</si>
  <si>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</si>
  <si>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</si>
  <si>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</si>
  <si>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</si>
  <si>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</si>
  <si>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</si>
  <si>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</si>
  <si>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</si>
  <si>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</si>
  <si>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</si>
  <si>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</si>
  <si>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</si>
  <si>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</si>
  <si>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</si>
  <si>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</si>
  <si>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</si>
  <si>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</si>
  <si>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</si>
  <si>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</si>
  <si>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</si>
  <si>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</si>
  <si>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</si>
  <si>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</si>
  <si>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</si>
  <si>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</si>
  <si>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</si>
  <si>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</si>
  <si>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</si>
  <si>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</si>
  <si>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</si>
  <si>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</si>
  <si>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</si>
  <si>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</si>
  <si>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</si>
  <si>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</si>
  <si>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</si>
  <si>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</si>
  <si>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</si>
  <si>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</si>
  <si>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</si>
  <si>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</si>
  <si>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</si>
  <si>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</si>
  <si>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</si>
  <si>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</si>
  <si>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</si>
  <si>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</si>
  <si>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</si>
  <si>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</si>
  <si>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</si>
  <si>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</si>
  <si>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</si>
  <si>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</si>
  <si>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</si>
  <si>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</si>
  <si>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</si>
  <si>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</si>
  <si>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</si>
  <si>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</si>
  <si>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</si>
  <si>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</si>
  <si>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</si>
  <si>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</si>
  <si>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</si>
  <si>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</si>
  <si>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</si>
  <si>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</si>
  <si>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</si>
  <si>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</si>
  <si>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</si>
  <si>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</si>
  <si>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</si>
  <si>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</si>
  <si>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</si>
  <si>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</si>
  <si>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</si>
  <si>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</si>
  <si>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</si>
  <si>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</si>
  <si>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</si>
  <si>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</si>
  <si>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</si>
  <si>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</si>
  <si>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</si>
  <si>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</si>
  <si>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</si>
  <si>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</si>
  <si>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</si>
  <si>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</si>
  <si>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</si>
  <si>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</si>
  <si>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</si>
  <si>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</si>
  <si>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</si>
  <si>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</si>
  <si>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</si>
  <si>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</si>
  <si>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</si>
  <si>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</si>
  <si>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</si>
  <si>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</si>
  <si>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</si>
  <si>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</si>
  <si>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</si>
  <si>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</si>
  <si>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</si>
  <si>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</si>
  <si>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</si>
  <si>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</si>
  <si>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</si>
  <si>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</si>
  <si>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</si>
  <si>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</si>
  <si>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</si>
  <si>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</si>
  <si>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</si>
  <si>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</si>
  <si>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</si>
  <si>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</si>
  <si>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</si>
  <si>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</si>
  <si>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</si>
  <si>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</si>
  <si>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</si>
  <si>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</si>
  <si>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</si>
  <si>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</si>
  <si>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</si>
  <si>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</si>
  <si>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</si>
  <si>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</si>
  <si>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</si>
  <si>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</si>
  <si>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</si>
  <si>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</si>
  <si>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</si>
  <si>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</si>
  <si>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</si>
  <si>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</si>
  <si>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</si>
  <si>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</si>
  <si>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</si>
  <si>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</si>
  <si>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</si>
  <si>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</si>
  <si>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</si>
  <si>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</si>
  <si>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</si>
  <si>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</si>
  <si>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</si>
  <si>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</si>
  <si>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</si>
  <si>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</si>
  <si>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</si>
  <si>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</si>
  <si>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</si>
  <si>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</si>
  <si>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</si>
  <si>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</si>
  <si>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</si>
  <si>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</si>
  <si>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</si>
  <si>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</si>
  <si>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</si>
  <si>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</si>
  <si>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</si>
  <si>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</si>
  <si>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</si>
  <si>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</si>
  <si>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</si>
  <si>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</si>
  <si>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</si>
  <si>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</si>
  <si>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</si>
  <si>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</si>
  <si>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</si>
  <si>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</si>
  <si>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</si>
  <si>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</si>
  <si>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</si>
  <si>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</si>
  <si>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</si>
  <si>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</si>
  <si>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</si>
  <si>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</si>
  <si>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</si>
  <si>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</si>
  <si>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</si>
  <si>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</si>
  <si>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</si>
  <si>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</si>
  <si>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</si>
  <si>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</si>
  <si>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</si>
  <si>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</si>
  <si>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</si>
  <si>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</si>
  <si>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</si>
  <si>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</si>
  <si>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</si>
  <si>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</si>
  <si>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</si>
  <si>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</si>
  <si>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</si>
  <si>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</si>
  <si>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</si>
  <si>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</si>
  <si>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</si>
  <si>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</si>
  <si>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</si>
  <si>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</si>
  <si>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</si>
  <si>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</si>
  <si>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</si>
  <si>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</si>
  <si>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</si>
  <si>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</si>
  <si>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</si>
  <si>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</si>
  <si>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</si>
  <si>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</si>
  <si>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</si>
  <si>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</si>
  <si>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</si>
  <si>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</si>
  <si>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</si>
  <si>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</si>
  <si>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</si>
  <si>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</si>
  <si>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</si>
  <si>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</si>
  <si>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</si>
  <si>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</si>
  <si>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</si>
  <si>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</si>
  <si>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</si>
  <si>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</si>
  <si>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</si>
  <si>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</si>
  <si>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</si>
  <si>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</si>
  <si>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</si>
  <si>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</si>
  <si>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</si>
  <si>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</si>
  <si>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</si>
  <si>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</si>
  <si>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</si>
  <si>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</si>
  <si>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</si>
  <si>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</si>
  <si>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</si>
  <si>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</si>
  <si>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</si>
  <si>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</si>
  <si>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</si>
  <si>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</si>
  <si>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</si>
  <si>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</si>
  <si>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</si>
  <si>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</si>
  <si>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</si>
  <si>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</si>
  <si>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</si>
  <si>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</si>
  <si>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</si>
  <si>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</si>
  <si>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</si>
  <si>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</si>
  <si>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</si>
  <si>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</si>
  <si>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</si>
  <si>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</si>
  <si>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</si>
  <si>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</si>
  <si>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</si>
  <si>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</si>
  <si>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</si>
  <si>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</si>
  <si>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</si>
  <si>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</si>
  <si>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</si>
  <si>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</si>
  <si>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</si>
  <si>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</si>
  <si>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</si>
  <si>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</si>
  <si>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</si>
  <si>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</si>
  <si>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</si>
  <si>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</si>
  <si>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</si>
  <si>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</si>
  <si>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</si>
  <si>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</si>
  <si>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</si>
  <si>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</si>
  <si>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</si>
  <si>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</si>
  <si>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</si>
  <si>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</si>
  <si>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</si>
  <si>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</si>
  <si>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</si>
  <si>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</si>
  <si>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</si>
  <si>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</si>
  <si>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</si>
  <si>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</si>
  <si>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</si>
  <si>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</si>
  <si>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</si>
  <si>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</si>
  <si>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</si>
  <si>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</si>
  <si>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</si>
  <si>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</si>
  <si>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</si>
  <si>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</si>
  <si>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</si>
  <si>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</si>
  <si>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</si>
  <si>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</si>
  <si>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</si>
  <si>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</si>
  <si>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</si>
  <si>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</si>
  <si>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</si>
  <si>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</si>
  <si>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</si>
  <si>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</si>
  <si>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</si>
  <si>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</si>
  <si>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</si>
  <si>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</si>
  <si>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</si>
  <si>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</si>
  <si>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</si>
  <si>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</si>
  <si>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</si>
  <si>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</si>
  <si>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</si>
  <si>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</si>
  <si>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</si>
  <si>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</si>
  <si>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</si>
  <si>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</si>
  <si>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</si>
  <si>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</si>
  <si>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</si>
  <si>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</si>
  <si>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</si>
  <si>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</si>
  <si>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</si>
  <si>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</si>
  <si>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</si>
  <si>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</si>
  <si>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</si>
  <si>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</si>
  <si>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</si>
  <si>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</si>
  <si>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</si>
  <si>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</si>
  <si>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</si>
  <si>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</si>
  <si>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</si>
  <si>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</si>
  <si>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</si>
  <si>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</si>
  <si>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</si>
  <si>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</si>
  <si>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</si>
  <si>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</si>
  <si>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</si>
  <si>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</si>
  <si>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</si>
  <si>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</si>
  <si>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</si>
  <si>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</si>
  <si>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</si>
  <si>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</si>
  <si>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</si>
  <si>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</si>
  <si>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</si>
  <si>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</si>
  <si>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</si>
  <si>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</si>
  <si>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</si>
  <si>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</si>
  <si>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</si>
  <si>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</si>
  <si>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</si>
  <si>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</si>
  <si>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</si>
  <si>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</si>
  <si>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</si>
  <si>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</si>
  <si>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</si>
  <si>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</si>
  <si>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</si>
  <si>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</si>
  <si>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</si>
  <si>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</si>
  <si>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</si>
  <si>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</si>
  <si>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</si>
  <si>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</si>
  <si>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</si>
  <si>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</si>
  <si>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</si>
  <si>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</si>
  <si>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</si>
  <si>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</si>
  <si>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</si>
  <si>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</si>
  <si>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</si>
  <si>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</si>
  <si>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</si>
  <si>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</si>
  <si>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</si>
  <si>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</si>
  <si>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</si>
  <si>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</si>
  <si>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</si>
  <si>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</si>
  <si>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</si>
  <si>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</si>
  <si>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</si>
  <si>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</si>
  <si>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</si>
  <si>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</si>
  <si>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</si>
  <si>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</si>
  <si>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</si>
  <si>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</si>
  <si>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</si>
  <si>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</si>
  <si>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</si>
  <si>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</si>
  <si>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</si>
  <si>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</si>
  <si>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</si>
  <si>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</si>
  <si>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</si>
  <si>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</si>
  <si>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</si>
  <si>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</si>
  <si>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</si>
  <si>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</si>
  <si>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</si>
  <si>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</si>
  <si>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</si>
  <si>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</si>
  <si>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</si>
  <si>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</si>
  <si>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</si>
  <si>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</si>
  <si>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</si>
  <si>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</si>
  <si>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</si>
  <si>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</si>
  <si>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</si>
  <si>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</si>
  <si>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</si>
  <si>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</si>
  <si>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</si>
  <si>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</si>
  <si>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</si>
  <si>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</si>
  <si>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</si>
  <si>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</si>
  <si>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</si>
  <si>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</si>
  <si>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</si>
  <si>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</si>
  <si>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</si>
  <si>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</si>
  <si>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</si>
  <si>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</si>
  <si>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</si>
  <si>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</si>
  <si>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</si>
  <si>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</si>
  <si>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</si>
  <si>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</si>
  <si>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</si>
  <si>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</si>
  <si>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</si>
  <si>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</si>
  <si>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</si>
  <si>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</si>
  <si>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</si>
  <si>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</si>
  <si>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</si>
  <si>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</si>
  <si>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</si>
  <si>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</si>
  <si>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</si>
  <si>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</si>
  <si>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</si>
  <si>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</si>
  <si>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</si>
  <si>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</si>
  <si>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</si>
  <si>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</si>
  <si>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</si>
  <si>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</si>
  <si>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</si>
  <si>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</si>
  <si>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</si>
  <si>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</si>
  <si>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</si>
  <si>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</si>
  <si>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</si>
  <si>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</si>
  <si>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</si>
  <si>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</si>
  <si>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</si>
  <si>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</si>
  <si>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</si>
  <si>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</si>
  <si>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</si>
  <si>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</si>
  <si>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</si>
  <si>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</si>
  <si>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</si>
  <si>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</si>
  <si>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</si>
  <si>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</si>
  <si>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</si>
  <si>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</si>
  <si>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</si>
  <si>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</si>
  <si>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</si>
  <si>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</si>
  <si>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</si>
  <si>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</si>
  <si>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</si>
  <si>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</si>
  <si>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</si>
  <si>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</si>
  <si>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</si>
  <si>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</si>
  <si>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</si>
  <si>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</si>
  <si>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</si>
  <si>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</si>
  <si>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</si>
  <si>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</si>
  <si>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</si>
  <si>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</si>
  <si>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</si>
  <si>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</si>
  <si>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</si>
  <si>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</si>
  <si>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</si>
  <si>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</si>
  <si>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</si>
  <si>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</si>
  <si>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</si>
  <si>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</si>
  <si>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</si>
  <si>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</si>
  <si>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</si>
  <si>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</si>
  <si>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</si>
  <si>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</si>
  <si>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</si>
  <si>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</si>
  <si>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</si>
  <si>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</si>
  <si>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</si>
  <si>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</si>
  <si>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</si>
  <si>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</si>
  <si>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</si>
  <si>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</si>
  <si>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</si>
  <si>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</si>
  <si>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</si>
  <si>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</si>
  <si>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</si>
  <si>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</si>
  <si>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</si>
  <si>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</si>
  <si>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</si>
  <si>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</si>
  <si>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</si>
  <si>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</si>
  <si>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</si>
  <si>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</si>
  <si>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</si>
  <si>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</si>
  <si>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</si>
  <si>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</si>
  <si>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</si>
  <si>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</si>
  <si>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</si>
  <si>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</si>
  <si>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</si>
  <si>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</si>
  <si>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</si>
  <si>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</si>
  <si>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</si>
  <si>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</si>
  <si>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</si>
  <si>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</si>
  <si>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</si>
  <si>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</si>
  <si>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</si>
  <si>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</si>
  <si>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</si>
  <si>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</si>
  <si>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</si>
  <si>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</si>
  <si>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</si>
  <si>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</si>
  <si>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</si>
  <si>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</si>
  <si>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</si>
  <si>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</si>
  <si>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</si>
  <si>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</si>
  <si>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</si>
  <si>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</si>
  <si>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</si>
  <si>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</si>
  <si>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</si>
  <si>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</si>
  <si>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</si>
  <si>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</si>
  <si>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</si>
  <si>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</si>
  <si>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</si>
  <si>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</si>
  <si>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</si>
  <si>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</si>
  <si>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</si>
  <si>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</si>
  <si>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</si>
  <si>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</si>
  <si>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</si>
  <si>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</si>
  <si>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</si>
  <si>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</si>
  <si>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</si>
  <si>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</si>
  <si>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</si>
  <si>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</si>
  <si>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</si>
  <si>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</si>
  <si>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</si>
  <si>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</si>
  <si>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</si>
  <si>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</si>
  <si>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</si>
  <si>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</si>
  <si>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</si>
  <si>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</si>
  <si>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</si>
  <si>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</si>
  <si>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</si>
  <si>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</si>
  <si>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</si>
  <si>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</si>
  <si>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</si>
  <si>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</si>
  <si>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</si>
  <si>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</si>
  <si>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</si>
  <si>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</si>
  <si>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</si>
  <si>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</si>
  <si>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</si>
  <si>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</si>
  <si>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</si>
  <si>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</si>
  <si>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</si>
  <si>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</si>
  <si>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</si>
  <si>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</si>
  <si>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</si>
  <si>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</si>
  <si>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</si>
  <si>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</si>
  <si>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</si>
  <si>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</si>
  <si>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</si>
  <si>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</si>
  <si>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</si>
  <si>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</si>
  <si>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</si>
  <si>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</si>
  <si>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</si>
  <si>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</si>
  <si>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</si>
  <si>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</si>
  <si>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</si>
  <si>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</si>
  <si>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</si>
  <si>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</si>
  <si>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</si>
  <si>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</si>
  <si>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</si>
  <si>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</si>
  <si>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</si>
  <si>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</si>
  <si>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</si>
  <si>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</si>
  <si>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</si>
  <si>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</si>
  <si>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</si>
  <si>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</si>
  <si>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</si>
  <si>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</si>
  <si>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</si>
  <si>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</si>
  <si>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</si>
  <si>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</si>
  <si>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</si>
  <si>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</si>
  <si>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</si>
  <si>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</si>
  <si>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</si>
  <si>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</si>
  <si>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</si>
  <si>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</si>
  <si>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</si>
  <si>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</si>
  <si>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</si>
  <si>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</si>
  <si>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</si>
  <si>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</si>
  <si>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</si>
  <si>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</si>
  <si>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</si>
  <si>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</si>
  <si>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</si>
  <si>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</si>
  <si>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</si>
  <si>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</si>
  <si>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</si>
  <si>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</si>
  <si>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</si>
  <si>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</si>
  <si>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</si>
  <si>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</si>
  <si>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</si>
  <si>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</si>
  <si>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</si>
  <si>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</si>
  <si>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</si>
  <si>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</si>
  <si>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</si>
  <si>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</si>
  <si>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</si>
  <si>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</si>
  <si>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</si>
  <si>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</si>
  <si>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</si>
  <si>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</si>
  <si>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</si>
  <si>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</si>
  <si>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</si>
  <si>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</si>
  <si>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</si>
  <si>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</si>
  <si>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</si>
  <si>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</si>
  <si>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</si>
  <si>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</si>
  <si>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</si>
  <si>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</si>
  <si>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</si>
  <si>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</si>
  <si>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</si>
  <si>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</si>
  <si>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</si>
  <si>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</si>
  <si>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</si>
  <si>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</si>
  <si>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</si>
  <si>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</si>
  <si>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</si>
  <si>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</si>
  <si>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</si>
  <si>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</si>
  <si>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</si>
  <si>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</si>
  <si>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</si>
  <si>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</si>
  <si>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</si>
  <si>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</si>
  <si>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</si>
  <si>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</si>
  <si>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</si>
  <si>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</si>
  <si>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</si>
  <si>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</si>
  <si>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</si>
  <si>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</si>
  <si>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</si>
  <si>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</si>
  <si>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</si>
  <si>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</si>
  <si>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</si>
  <si>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</si>
  <si>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</si>
  <si>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</si>
  <si>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</si>
  <si>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</si>
  <si>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</si>
  <si>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</si>
  <si>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</si>
  <si>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</si>
  <si>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</si>
  <si>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</si>
  <si>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</si>
  <si>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</si>
  <si>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</si>
  <si>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</si>
  <si>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</si>
  <si>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</si>
  <si>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</si>
  <si>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</si>
  <si>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</si>
  <si>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</si>
  <si>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</si>
  <si>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</si>
  <si>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</si>
  <si>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</si>
  <si>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</si>
  <si>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</si>
  <si>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</si>
  <si>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</si>
  <si>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</si>
  <si>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</si>
  <si>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</si>
  <si>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</si>
  <si>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</si>
  <si>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</si>
  <si>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</si>
  <si>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</si>
  <si>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</si>
  <si>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</si>
  <si>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</si>
  <si>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</si>
  <si>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</si>
  <si>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</si>
  <si>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</si>
  <si>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</si>
  <si>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</si>
  <si>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</si>
  <si>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</si>
  <si>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</si>
  <si>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</si>
  <si>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</si>
  <si>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</si>
  <si>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</si>
  <si>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</si>
  <si>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</si>
  <si>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</si>
  <si>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</si>
  <si>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</si>
  <si>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</si>
  <si>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</si>
  <si>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</si>
  <si>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</si>
  <si>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</si>
  <si>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</si>
  <si>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</si>
  <si>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</si>
  <si>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</si>
  <si>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</si>
  <si>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</si>
  <si>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</si>
  <si>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</si>
  <si>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</si>
  <si>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</si>
  <si>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</si>
  <si>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</si>
  <si>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</si>
  <si>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</si>
  <si>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</si>
  <si>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</si>
  <si>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</si>
  <si>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</si>
  <si>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</si>
  <si>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</si>
  <si>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</si>
  <si>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</si>
  <si>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</si>
  <si>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</si>
  <si>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</si>
  <si>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</si>
  <si>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</si>
  <si>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</si>
  <si>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</si>
  <si>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</si>
  <si>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</si>
  <si>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</si>
  <si>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</si>
  <si>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</si>
  <si>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</si>
  <si>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</si>
  <si>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</si>
  <si>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</si>
  <si>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</si>
  <si>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</si>
  <si>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</si>
  <si>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</si>
  <si>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</si>
  <si>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</si>
  <si>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</si>
  <si>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</si>
  <si>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</si>
  <si>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</si>
  <si>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</si>
  <si>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</si>
  <si>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</si>
  <si>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</si>
  <si>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</si>
  <si>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</si>
  <si>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</si>
  <si>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</si>
  <si>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</si>
  <si>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</si>
  <si>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</si>
  <si>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</si>
  <si>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</si>
  <si>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</si>
  <si>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</si>
  <si>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</si>
  <si>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</si>
  <si>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</si>
  <si>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</si>
  <si>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</si>
  <si>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</si>
  <si>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</si>
  <si>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</si>
  <si>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</si>
  <si>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</si>
  <si>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</si>
  <si>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</si>
  <si>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</si>
  <si>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</si>
  <si>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</si>
  <si>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</si>
  <si>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</si>
  <si>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</si>
  <si>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</si>
  <si>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</si>
  <si>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</si>
  <si>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</si>
  <si>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</si>
  <si>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</si>
  <si>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</si>
  <si>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</si>
  <si>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</si>
  <si>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</si>
  <si>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</si>
  <si>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</si>
  <si>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</si>
  <si>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</si>
  <si>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</si>
  <si>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</si>
  <si>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</si>
  <si>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</si>
  <si>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</si>
  <si>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</si>
  <si>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</si>
  <si>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</si>
  <si>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</si>
  <si>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</si>
  <si>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</si>
  <si>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</si>
  <si>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</si>
  <si>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</si>
  <si>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</si>
  <si>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</si>
  <si>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</si>
  <si>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</si>
  <si>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</si>
  <si>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</si>
  <si>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</si>
  <si>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</si>
  <si>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</si>
  <si>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</si>
  <si>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</si>
  <si>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</si>
  <si>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</si>
  <si>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</si>
  <si>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</si>
  <si>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</si>
  <si>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</si>
  <si>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</si>
  <si>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</si>
  <si>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</si>
  <si>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</si>
  <si>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</si>
  <si>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</si>
  <si>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</si>
  <si>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</si>
  <si>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</si>
  <si>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</si>
  <si>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</si>
  <si>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</si>
  <si>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</si>
  <si>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</si>
  <si>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</si>
  <si>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</si>
  <si>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</si>
  <si>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</si>
  <si>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</si>
  <si>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</si>
  <si>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</si>
  <si>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</si>
  <si>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</si>
  <si>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</si>
  <si>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</si>
  <si>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</si>
  <si>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</si>
  <si>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</si>
  <si>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</si>
  <si>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</si>
  <si>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</si>
  <si>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</si>
  <si>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</si>
  <si>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</si>
  <si>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</si>
  <si>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</si>
  <si>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</si>
  <si>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</si>
  <si>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</si>
  <si>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</si>
  <si>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</si>
  <si>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</si>
  <si>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</si>
  <si>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</si>
  <si>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</si>
  <si>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</si>
  <si>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</si>
  <si>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</si>
  <si>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</si>
  <si>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</si>
  <si>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</si>
  <si>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</si>
  <si>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</si>
  <si>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</si>
  <si>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</si>
  <si>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</si>
  <si>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</si>
  <si>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</si>
  <si>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</si>
  <si>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</si>
  <si>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</si>
  <si>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</si>
  <si>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</si>
  <si>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</si>
  <si>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</si>
  <si>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</si>
  <si>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</si>
  <si>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</si>
  <si>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</si>
  <si>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</si>
  <si>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</si>
  <si>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</si>
  <si>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</si>
  <si>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</si>
  <si>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</si>
  <si>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</si>
  <si>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</si>
  <si>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</si>
  <si>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</si>
  <si>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</si>
  <si>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</si>
  <si>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</si>
  <si>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</si>
  <si>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</si>
  <si>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</si>
  <si>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</si>
  <si>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</si>
  <si>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</si>
  <si>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</si>
  <si>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</si>
  <si>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</si>
  <si>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</si>
  <si>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</si>
  <si>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</si>
  <si>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</si>
  <si>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</si>
  <si>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</si>
  <si>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</si>
  <si>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</si>
  <si>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</si>
  <si>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</si>
  <si>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</si>
  <si>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</si>
  <si>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</si>
  <si>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</si>
  <si>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</si>
  <si>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</si>
  <si>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</si>
  <si>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</si>
  <si>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</si>
  <si>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</si>
  <si>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</si>
  <si>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</si>
  <si>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</si>
  <si>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</si>
  <si>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</si>
  <si>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</si>
  <si>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</si>
  <si>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</si>
  <si>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</si>
  <si>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</si>
  <si>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</si>
  <si>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</si>
  <si>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</si>
  <si>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</si>
  <si>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</si>
  <si>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</si>
  <si>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</si>
  <si>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</si>
  <si>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</si>
  <si>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</si>
  <si>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</si>
  <si>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</si>
  <si>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</si>
  <si>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</si>
  <si>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</si>
  <si>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</si>
  <si>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</si>
  <si>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</si>
  <si>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</si>
  <si>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</si>
  <si>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</si>
  <si>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</si>
  <si>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</si>
  <si>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</si>
  <si>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</si>
  <si>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</si>
  <si>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</si>
  <si>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</si>
  <si>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</si>
  <si>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</si>
  <si>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</si>
  <si>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</si>
  <si>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</si>
  <si>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</si>
  <si>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</si>
  <si>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</si>
  <si>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</si>
  <si>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</si>
  <si>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</si>
  <si>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</si>
  <si>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</si>
  <si>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</si>
  <si>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</si>
  <si>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</si>
  <si>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</si>
  <si>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</si>
  <si>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</si>
  <si>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</si>
  <si>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</si>
  <si>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</si>
  <si>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</si>
  <si>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</si>
  <si>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</si>
  <si>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</si>
  <si>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</si>
  <si>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</si>
  <si>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</si>
  <si>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</si>
  <si>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</si>
  <si>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</si>
  <si>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</si>
  <si>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</si>
  <si>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</si>
  <si>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</si>
  <si>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</si>
  <si>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</si>
  <si>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</si>
  <si>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</si>
  <si>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</si>
  <si>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</si>
  <si>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</si>
  <si>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</si>
  <si>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</si>
  <si>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</si>
  <si>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</si>
  <si>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</si>
  <si>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</si>
  <si>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</si>
  <si>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</si>
  <si>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</si>
  <si>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</si>
  <si>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</si>
  <si>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</si>
  <si>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</si>
  <si>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</si>
  <si>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</si>
  <si>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</si>
  <si>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</si>
  <si>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</si>
  <si>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</si>
  <si>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</si>
  <si>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</si>
  <si>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</si>
  <si>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</si>
  <si>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</si>
  <si>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</si>
  <si>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</si>
  <si>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</si>
  <si>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</si>
  <si>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</si>
  <si>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</si>
  <si>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</si>
  <si>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</si>
  <si>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</si>
  <si>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</si>
  <si>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</si>
  <si>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</si>
  <si>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</si>
  <si>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</si>
  <si>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</si>
  <si>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</si>
  <si>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</si>
  <si>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</si>
  <si>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</si>
  <si>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</si>
  <si>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</si>
  <si>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</si>
  <si>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</si>
  <si>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</si>
  <si>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</si>
  <si>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</si>
  <si>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</si>
  <si>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</si>
  <si>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</si>
  <si>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</si>
  <si>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</si>
  <si>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</si>
  <si>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</si>
  <si>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</si>
  <si>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</si>
  <si>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</si>
  <si>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</si>
  <si>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</si>
  <si>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</si>
  <si>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</si>
  <si>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</si>
  <si>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</si>
  <si>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</si>
  <si>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</si>
  <si>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</si>
  <si>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</si>
  <si>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</si>
  <si>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</si>
  <si>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</si>
  <si>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</si>
  <si>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</si>
  <si>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</si>
  <si>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</si>
  <si>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</si>
  <si>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</si>
  <si>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</si>
  <si>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</si>
  <si>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</si>
  <si>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</si>
  <si>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</si>
  <si>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</si>
  <si>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</si>
  <si>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</si>
  <si>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</si>
  <si>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</si>
  <si>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</si>
  <si>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</si>
  <si>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</si>
  <si>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</si>
  <si>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</si>
  <si>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</si>
  <si>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</si>
  <si>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</si>
  <si>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</si>
  <si>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</si>
  <si>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</si>
  <si>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</si>
  <si>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</si>
  <si>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</si>
  <si>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</si>
  <si>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</si>
  <si>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</si>
  <si>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</si>
  <si>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</si>
  <si>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</si>
  <si>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</si>
  <si>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</si>
  <si>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</si>
  <si>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</si>
  <si>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</si>
  <si>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</si>
  <si>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</si>
  <si>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</si>
  <si>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</si>
  <si>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</si>
  <si>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</si>
  <si>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</si>
  <si>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</si>
  <si>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</si>
  <si>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</si>
  <si>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</si>
  <si>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</si>
  <si>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</si>
  <si>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</si>
  <si>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</si>
  <si>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</si>
  <si>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</si>
  <si>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</si>
  <si>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</si>
  <si>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</si>
  <si>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</si>
  <si>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</si>
  <si>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</si>
  <si>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</si>
  <si>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</si>
  <si>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</si>
  <si>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</si>
  <si>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</si>
  <si>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</si>
  <si>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</si>
  <si>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</si>
  <si>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</si>
  <si>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</si>
  <si>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</si>
  <si>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</si>
  <si>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</si>
  <si>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</si>
  <si>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</si>
  <si>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</si>
  <si>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</si>
  <si>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</si>
  <si>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</si>
  <si>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</si>
  <si>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</si>
  <si>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</si>
  <si>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</si>
  <si>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</si>
  <si>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</si>
  <si>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</si>
  <si>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</si>
  <si>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</si>
  <si>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</si>
  <si>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</si>
  <si>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</si>
  <si>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</si>
  <si>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</si>
  <si>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</si>
  <si>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</si>
  <si>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</si>
  <si>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</si>
  <si>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</si>
  <si>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</si>
  <si>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</si>
  <si>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</si>
  <si>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</si>
  <si>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</si>
  <si>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</si>
  <si>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</si>
  <si>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</si>
  <si>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</si>
  <si>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</si>
  <si>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</si>
  <si>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</si>
  <si>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</si>
  <si>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</si>
  <si>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</si>
  <si>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</si>
  <si>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</si>
  <si>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</si>
  <si>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</si>
  <si>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</si>
  <si>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</si>
  <si>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</si>
  <si>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</si>
  <si>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</si>
  <si>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</si>
  <si>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</si>
  <si>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</si>
  <si>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</si>
  <si>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</si>
  <si>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</si>
  <si>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</si>
  <si>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</si>
  <si>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</si>
  <si>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</si>
  <si>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</si>
  <si>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</si>
  <si>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</si>
  <si>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</si>
  <si>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</si>
  <si>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</si>
  <si>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</si>
  <si>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</si>
  <si>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</si>
  <si>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</si>
  <si>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</si>
  <si>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</si>
  <si>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</si>
  <si>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</si>
  <si>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</si>
  <si>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</si>
  <si>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</si>
  <si>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</si>
  <si>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</si>
  <si>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</si>
  <si>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</si>
  <si>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</si>
  <si>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</si>
  <si>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</si>
  <si>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</si>
  <si>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</si>
  <si>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</si>
  <si>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</si>
  <si>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</si>
  <si>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</si>
  <si>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</si>
  <si>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</si>
  <si>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</si>
  <si>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</si>
  <si>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</si>
  <si>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</si>
  <si>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</si>
  <si>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</si>
  <si>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</si>
  <si>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</si>
  <si>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</si>
  <si>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</si>
  <si>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</si>
  <si>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</si>
  <si>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</si>
  <si>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</si>
  <si>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</si>
  <si>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</si>
  <si>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</si>
  <si>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</si>
  <si>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</si>
  <si>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</si>
  <si>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</si>
  <si>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</si>
  <si>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</si>
  <si>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</si>
  <si>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</si>
  <si>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</si>
  <si>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</si>
  <si>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</si>
  <si>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</si>
  <si>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</si>
  <si>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</si>
  <si>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</si>
  <si>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</si>
  <si>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</si>
  <si>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</si>
  <si>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</si>
  <si>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</si>
  <si>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</si>
  <si>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</si>
  <si>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</si>
  <si>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</si>
  <si>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</si>
  <si>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</si>
  <si>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</si>
  <si>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</si>
  <si>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</si>
  <si>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</si>
  <si>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</si>
  <si>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</si>
  <si>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</si>
  <si>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</si>
  <si>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</si>
  <si>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</si>
  <si>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</si>
  <si>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</si>
  <si>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</si>
  <si>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</si>
  <si>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</si>
  <si>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</si>
  <si>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</si>
  <si>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</si>
  <si>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</si>
  <si>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</si>
  <si>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</si>
  <si>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</si>
  <si>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</si>
  <si>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</si>
  <si>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</si>
  <si>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</si>
  <si>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</si>
  <si>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</si>
  <si>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</si>
  <si>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</si>
  <si>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</si>
  <si>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</si>
  <si>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</si>
  <si>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</si>
  <si>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</si>
  <si>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</si>
  <si>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</si>
  <si>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</si>
  <si>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</si>
  <si>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</si>
  <si>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</si>
  <si>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</si>
  <si>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</si>
  <si>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</si>
  <si>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</si>
  <si>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</si>
  <si>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</si>
  <si>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</si>
  <si>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</si>
  <si>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</si>
  <si>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</si>
  <si>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</si>
  <si>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</si>
  <si>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</si>
  <si>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</si>
  <si>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</si>
  <si>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</si>
  <si>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</si>
  <si>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</si>
  <si>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</si>
  <si>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</si>
  <si>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</si>
  <si>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</si>
  <si>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</si>
  <si>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</si>
  <si>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</si>
  <si>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</si>
  <si>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</si>
  <si>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</si>
  <si>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</si>
  <si>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</si>
  <si>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</si>
  <si>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</si>
  <si>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</si>
  <si>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</si>
  <si>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</si>
  <si>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</si>
  <si>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</si>
  <si>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</si>
  <si>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</si>
  <si>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</si>
  <si>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</si>
  <si>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</si>
  <si>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</si>
  <si>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</si>
  <si>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</si>
  <si>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</si>
  <si>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</si>
  <si>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</si>
  <si>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</si>
  <si>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</si>
  <si>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</si>
  <si>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</si>
  <si>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</si>
  <si>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</si>
  <si>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</si>
  <si>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</si>
  <si>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</si>
  <si>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</si>
  <si>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</si>
  <si>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</si>
  <si>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</si>
  <si>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</si>
  <si>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</si>
  <si>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</si>
  <si>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</si>
  <si>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</si>
  <si>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</si>
  <si>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</si>
  <si>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</si>
  <si>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</si>
  <si>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</si>
  <si>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</si>
  <si>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</si>
  <si>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</si>
  <si>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</si>
  <si>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</si>
  <si>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</si>
  <si>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</si>
  <si>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</si>
  <si>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</si>
  <si>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</si>
  <si>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</si>
  <si>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</si>
  <si>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</si>
  <si>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</si>
  <si>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</si>
  <si>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</si>
  <si>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</si>
  <si>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</si>
  <si>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</si>
  <si>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</si>
  <si>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</si>
  <si>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</si>
  <si>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</si>
  <si>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</si>
  <si>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</si>
  <si>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</si>
  <si>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</si>
  <si>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</si>
  <si>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</si>
  <si>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</si>
  <si>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</si>
  <si>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</si>
  <si>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</si>
  <si>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</si>
  <si>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</si>
  <si>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</si>
  <si>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</si>
  <si>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</si>
  <si>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</si>
  <si>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</si>
  <si>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</si>
  <si>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</si>
  <si>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</si>
  <si>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</si>
  <si>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</si>
  <si>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</si>
  <si>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</si>
  <si>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</si>
  <si>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</si>
  <si>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</si>
  <si>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</si>
  <si>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</si>
  <si>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</si>
  <si>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</si>
  <si>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</si>
  <si>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</si>
  <si>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</si>
  <si>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</si>
  <si>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</si>
  <si>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</si>
  <si>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</si>
  <si>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</si>
  <si>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</si>
  <si>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</si>
  <si>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</si>
  <si>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</si>
  <si>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</si>
  <si>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</si>
  <si>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</si>
  <si>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</si>
  <si>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</si>
  <si>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</si>
  <si>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</si>
  <si>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</si>
  <si>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</si>
  <si>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</si>
  <si>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</si>
  <si>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</si>
  <si>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</si>
  <si>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</si>
  <si>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</si>
  <si>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</si>
  <si>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</si>
  <si>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</si>
  <si>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</si>
  <si>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</si>
  <si>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</si>
  <si>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</si>
  <si>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</si>
  <si>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</si>
  <si>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</si>
  <si>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</si>
  <si>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</si>
  <si>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</si>
  <si>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</si>
  <si>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</si>
  <si>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</si>
  <si>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</si>
  <si>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</si>
  <si>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</si>
  <si>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</si>
  <si>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</si>
  <si>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</si>
  <si>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</si>
  <si>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</si>
  <si>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</si>
  <si>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</si>
  <si>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</si>
  <si>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</si>
  <si>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</si>
  <si>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</si>
  <si>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</si>
  <si>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</si>
  <si>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</si>
  <si>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</si>
  <si>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</si>
  <si>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</si>
  <si>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</si>
  <si>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</si>
  <si>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</si>
  <si>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</si>
  <si>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</si>
  <si>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</si>
  <si>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</si>
  <si>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</si>
  <si>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</si>
  <si>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</si>
  <si>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</si>
  <si>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</si>
  <si>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</si>
  <si>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</si>
  <si>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</si>
  <si>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</si>
  <si>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</si>
  <si>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</si>
  <si>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</si>
  <si>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</si>
  <si>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</si>
  <si>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</si>
  <si>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</si>
  <si>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</si>
  <si>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</si>
  <si>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</si>
  <si>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</si>
  <si>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</si>
  <si>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</si>
  <si>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</si>
  <si>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</si>
  <si>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</si>
  <si>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</si>
  <si>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</si>
  <si>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</si>
  <si>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</si>
  <si>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</si>
  <si>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</si>
  <si>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</si>
  <si>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</si>
  <si>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</si>
  <si>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</si>
  <si>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</si>
  <si>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</si>
  <si>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</si>
  <si>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</si>
  <si>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</si>
  <si>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</si>
  <si>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</si>
  <si>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</si>
  <si>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</si>
  <si>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</si>
  <si>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</si>
  <si>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</si>
  <si>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</si>
  <si>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</si>
  <si>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</si>
  <si>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</si>
  <si>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</si>
  <si>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</si>
  <si>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</si>
  <si>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</si>
  <si>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</si>
  <si>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</si>
  <si>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</si>
  <si>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</si>
  <si>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</si>
  <si>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</si>
  <si>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</si>
  <si>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</si>
  <si>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</si>
  <si>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</si>
  <si>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</si>
  <si>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</si>
  <si>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</si>
  <si>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</si>
  <si>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</si>
  <si>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</si>
  <si>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</si>
  <si>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</si>
  <si>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</si>
  <si>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</si>
  <si>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</si>
  <si>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</si>
  <si>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</si>
  <si>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</si>
  <si>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</si>
  <si>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</si>
  <si>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</si>
  <si>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</si>
  <si>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</si>
  <si>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</si>
  <si>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</si>
  <si>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</si>
  <si>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</si>
  <si>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</si>
  <si>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</si>
  <si>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</si>
  <si>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</si>
  <si>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</si>
  <si>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</si>
  <si>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</si>
  <si>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</si>
  <si>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</si>
  <si>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</si>
  <si>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</si>
  <si>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</si>
  <si>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</si>
  <si>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</si>
  <si>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</si>
  <si>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</si>
  <si>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</si>
  <si>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</si>
  <si>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</si>
  <si>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</si>
  <si>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</si>
  <si>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</si>
  <si>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</si>
  <si>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</si>
  <si>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</si>
  <si>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</si>
  <si>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</si>
  <si>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</si>
  <si>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</si>
  <si>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</si>
  <si>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</si>
  <si>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</si>
  <si>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</si>
  <si>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</si>
  <si>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</si>
  <si>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</si>
  <si>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</si>
  <si>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</si>
  <si>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</si>
  <si>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</si>
  <si>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</si>
  <si>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</si>
  <si>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</si>
  <si>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</si>
  <si>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</si>
  <si>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</si>
  <si>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</si>
  <si>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</si>
  <si>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</si>
  <si>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</si>
  <si>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</si>
  <si>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</si>
  <si>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</si>
  <si>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</si>
  <si>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</si>
  <si>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</si>
  <si>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</si>
  <si>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</si>
  <si>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</si>
  <si>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</si>
  <si>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</si>
  <si>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</si>
  <si>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</si>
  <si>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</si>
  <si>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</si>
  <si>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</si>
  <si>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</si>
  <si>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</si>
  <si>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</si>
  <si>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</si>
  <si>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</si>
  <si>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</si>
  <si>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</si>
  <si>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</si>
  <si>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</si>
  <si>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</si>
  <si>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</si>
  <si>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</si>
  <si>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</si>
  <si>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</si>
  <si>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</si>
  <si>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</si>
  <si>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</si>
  <si>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</si>
  <si>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</si>
  <si>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</si>
  <si>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</si>
  <si>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</si>
  <si>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</si>
  <si>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</si>
  <si>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</si>
  <si>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</si>
  <si>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</si>
  <si>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</si>
  <si>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</si>
  <si>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</si>
  <si>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</si>
  <si>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</si>
  <si>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</si>
  <si>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</si>
  <si>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</si>
  <si>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</si>
  <si>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</si>
  <si>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</si>
  <si>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</si>
  <si>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</si>
  <si>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</si>
  <si>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</si>
  <si>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</si>
  <si>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</si>
  <si>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</si>
  <si>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</si>
  <si>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</si>
  <si>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</si>
  <si>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</si>
  <si>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</si>
  <si>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</si>
  <si>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</si>
  <si>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</si>
  <si>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</si>
  <si>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</si>
  <si>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</si>
  <si>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</si>
  <si>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</si>
  <si>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</si>
  <si>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</si>
  <si>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</si>
  <si>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</si>
  <si>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</si>
  <si>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</si>
  <si>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</si>
  <si>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</si>
  <si>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</si>
  <si>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</si>
  <si>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</si>
  <si>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</si>
  <si>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</si>
  <si>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</si>
  <si>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</si>
  <si>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</si>
  <si>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</si>
  <si>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</si>
  <si>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</si>
  <si>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</si>
  <si>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</si>
  <si>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</si>
  <si>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</si>
  <si>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</si>
  <si>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</si>
  <si>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</si>
  <si>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</si>
  <si>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</si>
  <si>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</si>
  <si>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</si>
  <si>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</si>
  <si>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</si>
  <si>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</si>
  <si>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</si>
  <si>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</si>
  <si>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</si>
  <si>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</si>
  <si>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</si>
  <si>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</si>
  <si>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</si>
  <si>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</si>
  <si>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</si>
  <si>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</si>
  <si>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</si>
  <si>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PCM-20251024-00000369</t>
  </si>
  <si>
    <t xml:space="preserve">at site TS </t>
  </si>
  <si>
    <t>PCM-20251024-00000376</t>
  </si>
  <si>
    <t>jdmk2408</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</si>
  <si>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</si>
  <si>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</si>
  <si>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</si>
  <si>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</si>
  <si>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</si>
  <si>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</si>
  <si>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</si>
  <si>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PCM-20251024-00000342</t>
  </si>
  <si>
    <t>EM Team moved ETA: 10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</si>
</sst>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5" totalsRowShown="0" headerRowDxfId="48" dataDxfId="47" headerRowBorderDxfId="45" tableBorderDxfId="46" totalsRowBorderDxfId="44">
  <autoFilter ref="A1:L2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291.37006296296022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10.875074537034379</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45954.318488888886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45954.318488888886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45954.318488888886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45954.318488888886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45954.318488888886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45954.318488888886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45954.318488888886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45954.318488888886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45954.318488888886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45954.318488888886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45954.318488888886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45954.318488888886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45954.318488888886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45954.318488888886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45954.318488888886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45954.318488888886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45954.318488888886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45954.318488888886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45954.318488888886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45954.318488888886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45954.318488888886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45954.318488888886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45954.318488888886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45954.318488888886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45954.318488888886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45954.318488888886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45954.318488888886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45954.318488888886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45954.318488888886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45954.318488888886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45954.318488888886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45954.318488888886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45954.318488888886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45954.318488888886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45954.318488888886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45954.318488888886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45954.318488888886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45954.318488888886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45954.318488888886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45954.318488888886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45954.318488888886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45954.318488888886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45954.318488888886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45954.318488888886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45954.318488888886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45954.318488888886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45954.318488888886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45954.318488888886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45954.318488888886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45954.318488888886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45954.318488888886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45954.318488888886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45954.318488888886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45954.318488888886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45954.318488888886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45954.318488888886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45954.318488888886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45954.318488888886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45954.318488888886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45954.318488888886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45954.318488888886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45954.318488888886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45954.318488888886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F29DD50-FD3E-40A3-A6B8-F92C535C4326}"/>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129.31865092592489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9.8227134259213926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0.3990675925888354</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0.34464629629655974</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45954.318488888886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45954.318488888886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45954.318488888886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45954.318488888886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45954.318488888886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45954.318488888886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45954.318488888886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45954.318488888886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45954.318488888886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45954.318488888886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45954.318488888886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45954.318488888886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45954.318488888886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45954.318488888886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45954.318488888886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45954.318488888886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45954.318488888886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45954.318488888886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45954.318488888886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45954.318488888886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45954.318488888886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45954.318488888886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45954.318488888886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45954.318488888886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45954.318488888886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45954.318488888886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45954.318488888886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45954.318488888886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45954.318488888886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45954.318488888886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45954.318488888886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45954.318488888886</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45954.318488888886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45954.318488888886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45954.318488888886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45954.318488888886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45954.318488888886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45954.318488888886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45954.318488888886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45954.318488888886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45954.318488888886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45954.318488888886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45954.318488888886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45954.318488888886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45954.318488888886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45954.318488888886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45954.318488888886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45954.318488888886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45954.318488888886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45954.318488888886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45954.318488888886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45954.318488888886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45954.318488888886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45954.318488888886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45954.318488888886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45954.318488888886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45954.318488888886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45954.318488888886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45954.318488888886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45954.318488888886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45954.318488888886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45954.318488888886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45954.318488888886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45954.318488888886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45954.318488888886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45954.318488888886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45954.318488888886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45954.318488888886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45954.318488888886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45954.318488888886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45954.318488888886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45954.318488888886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45954.318488888886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45954.318488888886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45954.318488888886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45954.318488888886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45954.318488888886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45954.318488888886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45954.318488888886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45954.318488888886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45954.318488888886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45954.318488888886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45954.318488888886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45954.318488888886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45954.318488888886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45954.318488888886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45954.318488888886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45954.318488888886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45954.318488888886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45954.318488888886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45954.318488888886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45954.318488888886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45954.318488888886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45954.318488888886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45954.318488888886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45954.318488888886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45954.318488888886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45954.318488888886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45954.318488888886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45954.318488888886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45954.318488888886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45954.318488888886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45954.318488888886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45954.318488888886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45954.318488888886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45954.318488888886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45954.318488888886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45954.318488888886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45954.318488888886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45954.318488888886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45954.318488888886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45954.318488888886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45954.318488888886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45954.318488888886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45954.318488888886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45954.318488888886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45954.318488888886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45954.318488888886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45954.318488888886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45954.318488888886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45954.318488888886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45954.318488888886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45954.318488888886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45954.318488888886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45954.318488888886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45954.318488888886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45954.318488888886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45954.318488888886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45954.318488888886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45954.318488888886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45954.318488888886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45954.318488888886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45954.318488888886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45954.318488888886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45954.318488888886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45954.318488888886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45954.318488888886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45954.318488888886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45954.318488888886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45954.318488888886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45954.318488888886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45954.318488888886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45954.318488888886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45954.318488888886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45954.318488888886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45954.318488888886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45954.318488888886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45954.318488888886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45954.318488888886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45954.318488888886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45954.318488888886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45954.318488888886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45954.318488888886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45954.318488888886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45954.318488888886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45954.318488888886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45954.318488888886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45954.318488888886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45954.318488888886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45954.318488888886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45954.318488888886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45954.318488888886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45954.318488888886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45954.318488888886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45954.318488888886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45954.318488888886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45954.318488888886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45954.318488888886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45954.318488888886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45954.318488888886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45954.318488888886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45954.318488888886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45954.318488888886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45954.318488888886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45954.318488888886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45954.318488888886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45954.318488888886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45954.318488888886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45954.318488888886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45954.318488888886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45954.318488888886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45954.318488888886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45954.318488888886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45954.318488888886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45954.318488888886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45954.318488888886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45954.318488888886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45954.318488888886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45954.318488888886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45954.318488888886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45954.318488888886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45954.318488888886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45954.318488888886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45954.318488888886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45954.318488888886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45954.318488888886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45954.318488888886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45954.318488888886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45954.318488888886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45954.318488888886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45954.318488888886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45954.318488888886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45954.318488888886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45954.318488888886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45954.318488888886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45954.318488888886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45954.318488888886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45954.318488888886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45954.318488888886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45954.318488888886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45954.318488888886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45954.318488888886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45954.318488888886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45954.318488888886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45954.318488888886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45954.318488888886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45954.318488888886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45954.318488888886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45954.318488888886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45954.318488888886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45954.318488888886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45954.318488888886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45954.318488888886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45954.318488888886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45954.318488888886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45954.318488888886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45954.318488888886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45954.318488888886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45954.318488888886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45954.318488888886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45954.318488888886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45954.318488888886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45954.318488888886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45954.318488888886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45954.318488888886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45954.318488888886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45954.318488888886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45954.318488888886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45954.318488888886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45954.318488888886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45954.318488888886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45954.318488888886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45954.318488888886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45954.318488888886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45954.318488888886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45954.318488888886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45954.318488888886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45954.318488888886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45954.318488888886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45954.318488888886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45954.318488888886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45954.318488888886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45954.318488888886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45954.318488888886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45954.318488888886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45954.318488888886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45954.318488888886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45954.318488888886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45954.318488888886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45954.318488888886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45954.318488888886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45954.318488888886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45954.318488888886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45954.318488888886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45954.318488888886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45954.318488888886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45954.318488888886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45954.318488888886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45954.318488888886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45954.318488888886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45954.318488888886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45954.318488888886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45954.318488888886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45954.318488888886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45954.318488888886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45954.318488888886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45954.318488888886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45954.318488888886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45954.318488888886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45954.318488888886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45954.318488888886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45954.318488888886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45954.318488888886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45954.318488888886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45954.318488888886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45954.318488888886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45954.318488888886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45954.318488888886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45954.318488888886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45954.318488888886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45954.318488888886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45954.318488888886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45954.318488888886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45954.318488888886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45954.318488888886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45954.318488888886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45954.318488888886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45954.318488888886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45954.318488888886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45954.318488888886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45954.318488888886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45954.318488888886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45954.318488888886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45954.318488888886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45954.318488888886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45954.318488888886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45954.318488888886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45954.318488888886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45954.318488888886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45954.318488888886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45954.318488888886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45954.318488888886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45954.318488888886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45954.318488888886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45954.318488888886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45954.318488888886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45954.318488888886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45954.318488888886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45954.318488888886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45954.318488888886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45954.318488888886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45954.318488888886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45954.318488888886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45954.318488888886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45954.318488888886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45954.318488888886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45954.318488888886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45954.318488888886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45954.318488888886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45954.318488888886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45954.318488888886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45954.318488888886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45954.318488888886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45954.318488888886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45954.318488888886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45954.318488888886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45954.318488888886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45954.318488888886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45954.318488888886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45954.318488888886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45954.318488888886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45954.318488888886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45954.318488888886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45954.318488888886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45954.318488888886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45954.318488888886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45954.318488888886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45954.318488888886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45954.318488888886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45954.318488888886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45954.318488888886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45954.318488888886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45954.318488888886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45954.318488888886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45954.318488888886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45954.318488888886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45954.318488888886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45954.318488888886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45954.318488888886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45954.318488888886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45954.318488888886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45954.318488888886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45954.318488888886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45954.318488888886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45954.318488888886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45954.318488888886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45954.318488888886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45954.318488888886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45954.318488888886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45954.318488888886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45954.318488888886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45954.318488888886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45954.318488888886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45954.318488888886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45954.318488888886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45954.318488888886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45954.318488888886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45954.318488888886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45954.318488888886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45954.318488888886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45954.318488888886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45954.318488888886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45954.318488888886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45954.318488888886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45954.318488888886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45954.318488888886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45954.318488888886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45954.318488888886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45954.318488888886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45954.318488888886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45954.318488888886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45954.318488888886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45954.318488888886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45954.318488888886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45954.318488888886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45954.318488888886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45954.318488888886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45954.318488888886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45954.318488888886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45954.318488888886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45954.318488888886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45954.318488888886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45954.318488888886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45954.318488888886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45954.318488888886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45954.318488888886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45954.318488888886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45954.318488888886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45954.318488888886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45954.318488888886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45954.318488888886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45954.318488888886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45954.318488888886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45954.318488888886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45954.318488888886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45954.318488888886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45954.318488888886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45954.318488888886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45954.318488888886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45954.318488888886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45954.318488888886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45954.318488888886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45954.318488888886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45954.318488888886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45954.318488888886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45954.318488888886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45954.318488888886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45954.318488888886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45954.318488888886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45954.318488888886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45954.318488888886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45954.318488888886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45954.318488888886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45954.318488888886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45954.318488888886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45954.318488888886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45954.318488888886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45954.318488888886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45954.318488888886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45954.318488888886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45954.318488888886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45954.318488888886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45954.318488888886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45954.318488888886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45954.318488888886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45954.318488888886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45954.318488888886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45954.318488888886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45954.318488888886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45954.318488888886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45954.318488888886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45954.318488888886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45954.318488888886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45954.318488888886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45954.318488888886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45954.318488888886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45954.318488888886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45954.318488888886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45954.318488888886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45954.318488888886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45954.318488888886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45954.318488888886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45954.318488888886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45954.318488888886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45954.318488888886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45954.318488888886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45954.318488888886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45954.318488888886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45954.318488888886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45954.318488888886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45954.318488888886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45954.318488888886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45954.318488888886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45954.318488888886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45954.318488888886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45954.318488888886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45954.318488888886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45954.318488888886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45954.318488888886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45954.318488888886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45954.318488888886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45954.318488888886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45954.318488888886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45954.318488888886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45954.318488888886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45954.318488888886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45954.318488888886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45954.318488888886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45954.318488888886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45954.318488888886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45954.318488888886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45954.318488888886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45954.318488888886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45954.318488888886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45954.318488888886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45954.318488888886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45954.318488888886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45954.318488888886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45954.318488888886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45954.318488888886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45954.318488888886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45954.318488888886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45954.318488888886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45954.318488888886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45954.318488888886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45954.318488888886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45954.318488888886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45954.318488888886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45954.318488888886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45954.318488888886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45954.318488888886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45954.318488888886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45954.318488888886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45954.318488888886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45954.318488888886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45954.318488888886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45954.318488888886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45954.318488888886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45954.318488888886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45954.318488888886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45954.318488888886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45954.318488888886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45954.318488888886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45954.318488888886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45954.318488888886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45954.318488888886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45954.318488888886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45954.318488888886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45954.318488888886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45954.318488888886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45954.318488888886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45954.318488888886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45954.318488888886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45954.318488888886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45954.318488888886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45954.318488888886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45954.318488888886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45954.318488888886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45954.318488888886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45954.318488888886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45954.318488888886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45954.318488888886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45954.318488888886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45954.318488888886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45954.318488888886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45954.318488888886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45954.318488888886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45954.318488888886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45954.318488888886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45954.318488888886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45954.318488888886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45954.318488888886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45954.318488888886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45954.318488888886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45954.318488888886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45954.318488888886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45954.318488888886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45954.318488888886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45954.318488888886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45954.318488888886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45954.318488888886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45954.318488888886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45954.318488888886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45954.318488888886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45954.318488888886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45954.318488888886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45954.318488888886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45954.318488888886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45954.318488888886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45954.318488888886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45954.318488888886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45954.318488888886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45954.318488888886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45954.318488888886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45954.318488888886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45954.318488888886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45954.318488888886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45954.318488888886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45954.318488888886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45954.318488888886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45954.318488888886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45954.318488888886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45954.318488888886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45954.318488888886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45954.318488888886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45954.318488888886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45954.318488888886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45954.318488888886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45954.318488888886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45954.318488888886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45954.318488888886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45954.318488888886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45954.318488888886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45954.318488888886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45954.318488888886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45954.318488888886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45954.318488888886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45954.318488888886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45954.318488888886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45954.318488888886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45954.318488888886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45954.318488888886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45954.318488888886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45954.318488888886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45954.318488888886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45954.318488888886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45954.318488888886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45954.318488888886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45954.318488888886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45954.318488888886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45954.318488888886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45954.318488888886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45954.318488888886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45954.318488888886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45954.318488888886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45954.318488888886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45954.318488888886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45954.318488888886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45954.318488888886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45954.318488888886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45954.318488888886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45954.318488888886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45954.318488888886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45954.318488888886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45954.318488888886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45954.318488888886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45954.318488888886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45954.318488888886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45954.318488888886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45954.318488888886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45954.318488888886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45954.318488888886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45954.318488888886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45954.318488888886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45954.318488888886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45954.318488888886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45954.318488888886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45954.318488888886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45954.318488888886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45954.318488888886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45954.318488888886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45954.318488888886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45954.318488888886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45954.318488888886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45954.318488888886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45954.318488888886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45954.318488888886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45954.318488888886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45954.318488888886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45954.318488888886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45954.318488888886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45954.318488888886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45954.318488888886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45954.318488888886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45954.318488888886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45954.318488888886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45954.318488888886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45954.318488888886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45954.318488888886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45954.318488888886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45954.318488888886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45954.318488888886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45954.318488888886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45954.318488888886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45954.318488888886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45954.318488888886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45954.318488888886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45954.318488888886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45954.318488888886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45954.318488888886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45954.318488888886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45954.318488888886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45954.318488888886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45954.318488888886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45954.318488888886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45954.318488888886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45954.318488888886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45954.318488888886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45954.318488888886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45954.318488888886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45954.318488888886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45954.318488888886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45954.318488888886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45954.318488888886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45954.318488888886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45954.318488888886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45954.318488888886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45954.318488888886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45954.318488888886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45954.318488888886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45954.318488888886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45954.318488888886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45954.318488888886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45954.318488888886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45954.318488888886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45954.318488888886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45954.318488888886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45954.318488888886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45954.318488888886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45954.318488888886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45954.318488888886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45954.318488888886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45954.318488888886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45954.318488888886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45954.318488888886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45954.318488888886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45954.318488888886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45954.318488888886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45954.318488888886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45954.318488888886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45954.318488888886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45954.318488888886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45954.318488888886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45954.318488888886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45954.318488888886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45954.318488888886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45954.318488888886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45954.318488888886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45954.318488888886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45954.318488888886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45954.318488888886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45954.318488888886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45954.318488888886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45954.318488888886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45954.318488888886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45954.318488888886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45954.318488888886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45954.318488888886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45954.318488888886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45954.318488888886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45954.318488888886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45954.318488888886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45954.318488888886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45954.318488888886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45954.318488888886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45954.318488888886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45954.318488888886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45954.318488888886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45954.318488888886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45954.318488888886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45954.318488888886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45954.318488888886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45954.318488888886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45954.318488888886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45954.318488888886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45954.318488888886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45954.318488888886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45954.318488888886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45954.318488888886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45954.318488888886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45954.318488888886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45954.318488888886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45954.318488888886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45954.318488888886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45954.318488888886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45954.318488888886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45954.318488888886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45954.318488888886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45954.318488888886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45954.318488888886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45954.318488888886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45954.318488888886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45954.318488888886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45954.318488888886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45954.318488888886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45954.318488888886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45954.318488888886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45954.318488888886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45954.318488888886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45954.318488888886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45954.318488888886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45954.318488888886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45954.318488888886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45954.318488888886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45954.318488888886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45954.318488888886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45954.318488888886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45954.318488888886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45954.318488888886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45954.318488888886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45954.318488888886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45954.318488888886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45954.318488888886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45954.318488888886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45954.318488888886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45954.318488888886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45954.318488888886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45954.318488888886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45954.318488888886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45954.318488888886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45954.318488888886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45954.318488888886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45954.318488888886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45954.318488888886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45954.318488888886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45954.318488888886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45954.318488888886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45954.318488888886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45954.318488888886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45954.318488888886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45954.318488888886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45954.318488888886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45954.318488888886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45954.318488888886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45954.318488888886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45954.318488888886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45954.318488888886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45954.318488888886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45954.318488888886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45954.318488888886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45954.318488888886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45954.318488888886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45954.318488888886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45954.318488888886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45954.318488888886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45954.318488888886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45954.318488888886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45954.318488888886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45954.318488888886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45954.318488888886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45954.318488888886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45954.318488888886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45954.318488888886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45954.318488888886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45954.318488888886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45954.318488888886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45954.318488888886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45954.318488888886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45954.318488888886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45954.318488888886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45954.318488888886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45954.318488888886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45954.318488888886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45954.318488888886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45954.318488888886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45954.318488888886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45954.318488888886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45954.318488888886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45954.318488888886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45954.318488888886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45954.318488888886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45954.318488888886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45954.318488888886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45954.318488888886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45954.318488888886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45954.318488888886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45954.318488888886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45954.318488888886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45954.318488888886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45954.318488888886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45954.318488888886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45954.318488888886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45954.318488888886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45954.318488888886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45954.318488888886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45954.318488888886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45954.318488888886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45954.318488888886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45954.318488888886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45954.318488888886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45954.318488888886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45954.318488888886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45954.318488888886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45954.318488888886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45954.318488888886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45954.318488888886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45954.318488888886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45954.318488888886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45954.318488888886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45954.318488888886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45954.318488888886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45954.318488888886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45954.318488888886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45954.318488888886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45954.318488888886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45954.318488888886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45954.318488888886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45954.318488888886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45954.318488888886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45954.318488888886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45954.318488888886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45954.318488888886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45954.318488888886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45954.318488888886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45954.318488888886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45954.318488888886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45954.318488888886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45954.318488888886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45954.318488888886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45954.318488888886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45954.318488888886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45954.318488888886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45954.318488888886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45954.318488888886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45954.318488888886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45954.318488888886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45954.318488888886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45954.318488888886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45954.318488888886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45954.318488888886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45954.318488888886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45954.318488888886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45954.318488888886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45954.318488888886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45954.318488888886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45954.318488888886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45954.318488888886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45954.318488888886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45954.318488888886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45954.318488888886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45954.318488888886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45954.318488888886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45954.318488888886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45954.318488888886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45954.318488888886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45954.318488888886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45954.318488888886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45954.318488888886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45954.318488888886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45954.318488888886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45954.318488888886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45954.318488888886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45954.318488888886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45954.318488888886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45954.318488888886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45954.318488888886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45954.318488888886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45954.318488888886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45954.318488888886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45954.318488888886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45954.318488888886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45954.318488888886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45954.318488888886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45954.318488888886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45954.318488888886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45954.318488888886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45954.318488888886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45954.318488888886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45954.318488888886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45954.318488888886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45954.318488888886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45954.318488888886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45954.318488888886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45954.318488888886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45954.318488888886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45954.318488888886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45954.318488888886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45954.318488888886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45954.318488888886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45954.318488888886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45954.318488888886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45954.318488888886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45954.318488888886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45954.318488888886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45954.318488888886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45954.318488888886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45954.318488888886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45954.318488888886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45954.318488888886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45954.318488888886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45954.318488888886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45954.318488888886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45954.318488888886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45954.318488888886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45954.318488888886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45954.318488888886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45954.318488888886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45954.318488888886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45954.318488888886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45954.318488888886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45954.318488888886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45954.318488888886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45954.318488888886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45954.318488888886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45954.318488888886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45954.318488888886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45954.318488888886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45954.318488888886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45954.318488888886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45954.318488888886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45954.318488888886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45954.318488888886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45954.318488888886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45954.318488888886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45954.318488888886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45954.318488888886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45954.318488888886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45954.318488888886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45954.318488888886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45954.318488888886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45954.318488888886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45954.318488888886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45954.318488888886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45954.318488888886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45954.318488888886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45954.318488888886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45954.318488888886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45954.318488888886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45954.318488888886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45954.318488888886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45954.318488888886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45954.318488888886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45954.318488888886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45954.318488888886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45954.318488888886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45954.318488888886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45954.318488888886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45954.318488888886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45954.318488888886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45954.318488888886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45954.318488888886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45954.318488888886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45954.318488888886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45954.318488888886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45954.318488888886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45954.318488888886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45954.318488888886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45954.318488888886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45954.318488888886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45954.318488888886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45954.318488888886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45954.318488888886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45954.318488888886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45954.318488888886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45954.318488888886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45954.318488888886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45954.318488888886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45954.318488888886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45954.318488888886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45954.318488888886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45954.318488888886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45954.318488888886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45954.318488888886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45954.318488888886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45954.318488888886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45954.318488888886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45954.318488888886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45954.318488888886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45954.318488888886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45954.318488888886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45954.318488888886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45954.318488888886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45954.318488888886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45954.318488888886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45954.318488888886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45954.318488888886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45954.318488888886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45954.318488888886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45954.318488888886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45954.318488888886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45954.318488888886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45954.318488888886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45954.318488888886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45954.318488888886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45954.318488888886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45954.318488888886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45954.318488888886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45954.318488888886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45954.318488888886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45954.318488888886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45954.318488888886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45954.318488888886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45954.318488888886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45954.318488888886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45954.318488888886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45954.318488888886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45954.318488888886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45954.318488888886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45954.318488888886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45954.318488888886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45954.318488888886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45954.318488888886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45954.318488888886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45954.318488888886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45954.318488888886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45954.318488888886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45954.318488888886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45954.318488888886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45954.318488888886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45954.318488888886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45954.318488888886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45954.318488888886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45954.318488888886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45954.318488888886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45954.318488888886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45954.318488888886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45954.318488888886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45954.318488888886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45954.318488888886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45954.318488888886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45954.318488888886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45954.318488888886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45954.318488888886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45954.318488888886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45954.318488888886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45954.318488888886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45954.318488888886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45954.318488888886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45954.318488888886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45954.318488888886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45954.318488888886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45954.318488888886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45954.318488888886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45954.318488888886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45954.318488888886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45954.318488888886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45954.318488888886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45954.318488888886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45954.318488888886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45954.318488888886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45954.318488888886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45954.318488888886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45954.318488888886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45954.318488888886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45954.318488888886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45954.318488888886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45954.318488888886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45954.318488888886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45954.318488888886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45954.318488888886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45954.318488888886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45954.318488888886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45954.318488888886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45954.318488888886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45954.318488888886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45954.318488888886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45954.318488888886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45954.318488888886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45954.318488888886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45954.318488888886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45954.318488888886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45954.318488888886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45954.318488888886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45954.318488888886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45954.318488888886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45954.318488888886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45954.318488888886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45954.318488888886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45954.318488888886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45954.318488888886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45954.318488888886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45954.318488888886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45954.318488888886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45954.318488888886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45954.318488888886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45954.318488888886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45954.318488888886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45954.318488888886</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45954.318488888886</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5"/>
  <sheetViews>
    <sheetView tabSelected="1"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250.83777129629016</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0.68376666666154051</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0.49834999999438878</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23941</v>
      </c>
      <c r="E5" s="99" t="s">
        <v>38998</v>
      </c>
      <c r="F5" s="124">
        <v>45954.302777777775</v>
      </c>
      <c r="G5" s="125">
        <f ca="1">IFERROR(NOW()-F5,"")</f>
        <v>1.5711111111158971E-2</v>
      </c>
      <c r="H5" s="124">
        <v>45954.275879629633</v>
      </c>
      <c r="I5" s="120" t="str">
        <f>IFERROR(VLOOKUP(D5,DB!A:F,6,0),"")</f>
        <v>SCECO</v>
      </c>
      <c r="J5" s="120" t="str">
        <f>IFERROR(VLOOKUP(D5,DB!A:G,7,0),"")</f>
        <v>Good</v>
      </c>
      <c r="K5" s="126" t="s">
        <v>39098</v>
      </c>
      <c r="L5" s="122" t="str">
        <f>IFERROR(VLOOKUP(D5,DB!A:I,9,0),"")</f>
        <v>Latis</v>
      </c>
    </row>
    <row r="6" spans="1:16" ht="15" customHeight="1">
      <c r="A6" s="120" t="s">
        <v>39099</v>
      </c>
      <c r="B6" s="120" t="str">
        <f>IFERROR(VLOOKUP(D6,DB!A:K,11,0),"")</f>
        <v>R4</v>
      </c>
      <c r="C6" s="121">
        <v>1</v>
      </c>
      <c r="D6" s="122" t="s">
        <v>39100</v>
      </c>
      <c r="E6" s="99" t="s">
        <v>38998</v>
      </c>
      <c r="F6" s="124">
        <v>45954.309305555558</v>
      </c>
      <c r="G6" s="125">
        <f ca="1">IFERROR(NOW()-F6,"")</f>
        <v>9.1833333281101659E-3</v>
      </c>
      <c r="H6" s="124">
        <v>45954.303124999999</v>
      </c>
      <c r="I6" s="120" t="str">
        <f>IFERROR(VLOOKUP(D6,DB!A:F,6,0),"")</f>
        <v>Generator-SG</v>
      </c>
      <c r="J6" s="120" t="str">
        <f>IFERROR(VLOOKUP(D6,DB!A:G,7,0),"")</f>
        <v>Dead</v>
      </c>
      <c r="K6" s="126" t="s">
        <v>39101</v>
      </c>
      <c r="L6" s="122" t="str">
        <f>IFERROR(VLOOKUP(D6,DB!A:I,9,0),"")</f>
        <v>Latis</v>
      </c>
    </row>
    <row r="7" spans="1:16" ht="15" customHeight="1">
      <c r="A7" s="120"/>
      <c r="B7" s="120" t="str">
        <f>IFERROR(VLOOKUP(D7,DB!A:K,11,0),"")</f>
        <v/>
      </c>
      <c r="C7" s="121"/>
      <c r="D7" s="122"/>
      <c r="E7" s="99"/>
      <c r="F7" s="124"/>
      <c r="G7" s="125">
        <f ca="1">IFERROR(NOW()-F7,"")</f>
        <v>45954.318488888886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45954.318488888886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45954.318488888886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45954.318488888886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45954.318488888886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45954.318488888886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45954.318488888886</v>
      </c>
      <c r="H13" s="124"/>
      <c r="I13" s="120" t="str">
        <f>IFERROR(VLOOKUP(D13,DB!A:F,6,0),"")</f>
        <v/>
      </c>
      <c r="J13" s="120" t="str">
        <f>IFERROR(VLOOKUP(D13,DB!A:G,7,0),"")</f>
        <v/>
      </c>
      <c r="K13" s="126"/>
      <c r="L13" s="122" t="str">
        <f>IFERROR(VLOOKUP(D13,DB!A:I,9,0),"")</f>
        <v/>
      </c>
    </row>
    <row r="14" spans="1:16" ht="15" customHeight="1">
      <c r="A14" s="120"/>
      <c r="B14" s="120" t="str">
        <f>IFERROR(VLOOKUP(D15,DB!A:K,11,0),"")</f>
        <v/>
      </c>
      <c r="C14" s="121"/>
      <c r="D14" s="122"/>
      <c r="E14" s="123"/>
      <c r="F14" s="124"/>
      <c r="G14" s="125">
        <f ca="1">IFERROR(NOW()-F14,"")</f>
        <v>45954.318488888886</v>
      </c>
      <c r="H14" s="124"/>
      <c r="I14" s="120" t="str">
        <f>IFERROR(VLOOKUP(D15,DB!A:F,6,0),"")</f>
        <v/>
      </c>
      <c r="J14" s="120" t="str">
        <f>IFERROR(VLOOKUP(D15,DB!A:G,7,0),"")</f>
        <v/>
      </c>
      <c r="K14" s="126"/>
      <c r="L14" s="122" t="str">
        <f>IFERROR(VLOOKUP(D15,DB!A:I,9,0),"")</f>
        <v/>
      </c>
    </row>
    <row r="15" spans="1:16" ht="15" customHeight="1">
      <c r="A15" s="120"/>
      <c r="B15" s="120" t="str">
        <f>IFERROR(VLOOKUP(#REF!,DB!A:K,11,0),"")</f>
        <v/>
      </c>
      <c r="C15" s="121"/>
      <c r="D15" s="122"/>
      <c r="E15" s="123"/>
      <c r="F15" s="124"/>
      <c r="G15" s="125">
        <f ca="1">IFERROR(NOW()-F15,"")</f>
        <v>45954.318488888886</v>
      </c>
      <c r="H15" s="124"/>
      <c r="I15" s="120" t="str">
        <f>IFERROR(VLOOKUP(#REF!,DB!A:F,6,0),"")</f>
        <v/>
      </c>
      <c r="J15" s="120" t="str">
        <f>IFERROR(VLOOKUP(#REF!,DB!A:G,7,0),"")</f>
        <v/>
      </c>
      <c r="K15" s="126"/>
      <c r="L15" s="122" t="str">
        <f>IFERROR(VLOOKUP(#REF!,DB!A:I,9,0),"")</f>
        <v/>
      </c>
    </row>
    <row r="16" spans="1:16" ht="15" customHeight="1">
      <c r="A16" s="120"/>
      <c r="B16" s="120" t="str">
        <f>IFERROR(VLOOKUP(D16,DB!A:K,11,0),"")</f>
        <v/>
      </c>
      <c r="C16" s="121"/>
      <c r="D16" s="122"/>
      <c r="E16" s="123"/>
      <c r="F16" s="124"/>
      <c r="G16" s="125">
        <f ca="1">IFERROR(NOW()-F16,"")</f>
        <v>45954.318488888886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45954.318488888886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45954.318488888886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45954.318488888886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45954.318488888886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45954.318488888886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45954.318488888886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45954.318488888886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45954.318488888886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45954.318488888886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45954.318488888886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45954.318488888886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45954.318488888886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45954.318488888886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45954.318488888886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45954.318488888886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45954.318488888886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45954.318488888886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45954.318488888886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45954.318488888886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45954.318488888886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45954.318488888886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45954.318488888886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45954.318488888886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45954.318488888886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45954.318488888886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45954.318488888886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45954.318488888886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45954.318488888886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45954.318488888886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45954.318488888886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45954.318488888886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45954.318488888886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45954.318488888886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45954.318488888886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45954.318488888886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45954.318488888886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45954.318488888886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45954.318488888886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45954.318488888886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45954.318488888886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45954.318488888886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45954.318488888886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45954.318488888886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45954.318488888886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45954.318488888886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45954.318488888886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45954.318488888886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45954.318488888886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45954.318488888886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45954.318488888886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45954.318488888886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45954.318488888886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45954.318488888886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45954.318488888886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45954.318488888886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45954.318488888886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45954.318488888886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45954.318488888886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45954.318488888886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45954.318488888886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45954.318488888886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45954.318488888886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45954.318488888886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45954.318488888886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45954.318488888886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45954.318488888886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45954.318488888886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45954.318488888886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45954.318488888886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45954.318488888886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45954.318488888886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45954.318488888886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45954.318488888886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45954.318488888886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45954.318488888886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45954.318488888886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45954.318488888886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45954.318488888886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45954.318488888886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45954.318488888886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45954.318488888886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45954.318488888886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45954.318488888886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45954.318488888886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45954.318488888886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45954.318488888886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45954.318488888886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45954.318488888886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45954.318488888886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45954.318488888886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45954.318488888886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45954.318488888886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45954.318488888886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45954.318488888886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45954.318488888886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45954.318488888886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45954.318488888886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45954.318488888886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45954.318488888886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45954.318488888886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45954.318488888886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45954.318488888886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45954.318488888886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45954.318488888886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45954.318488888886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45954.318488888886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45954.318488888886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45954.318488888886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45954.318488888886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45954.318488888886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45954.318488888886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45954.318488888886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45954.318488888886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45954.318488888886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45954.318488888886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45954.318488888886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45954.318488888886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45954.318488888886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45954.318488888886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45954.318488888886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45954.318488888886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45954.318488888886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45954.318488888886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45954.318488888886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45954.318488888886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45954.318488888886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45954.318488888886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45954.318488888886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45954.318488888886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45954.318488888886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45954.318488888886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45954.318488888886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45954.318488888886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45954.318488888886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45954.318488888886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45954.318488888886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45954.318488888886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45954.318488888886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45954.318488888886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45954.318488888886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45954.318488888886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45954.318488888886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45954.318488888886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45954.318488888886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45954.318488888886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45954.318488888886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45954.318488888886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45954.318488888886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45954.318488888886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45954.318488888886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45954.318488888886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45954.318488888886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45954.318488888886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45954.318488888886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45954.318488888886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45954.318488888886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45954.318488888886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45954.318488888886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45954.318488888886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45954.318488888886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45954.318488888886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45954.318488888886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45954.318488888886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45954.318488888886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45954.318488888886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45954.318488888886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45954.318488888886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45954.318488888886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45954.318488888886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45954.318488888886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45954.318488888886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45954.318488888886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45954.318488888886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45954.318488888886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45954.318488888886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45954.318488888886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45954.318488888886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45954.318488888886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45954.318488888886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45954.318488888886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45954.318488888886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45954.318488888886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45954.318488888886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45954.318488888886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45954.318488888886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45954.318488888886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45954.318488888886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45954.318488888886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45954.318488888886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45954.318488888886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45954.318488888886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45954.318488888886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45954.318488888886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45954.318488888886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45954.318488888886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45954.318488888886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45954.318488888886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45954.318488888886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45954.318488888886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45954.318488888886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45954.318488888886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45954.318488888886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45954.318488888886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45954.318488888886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45954.318488888886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45954.318488888886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45954.318488888886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45954.318488888886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45954.318488888886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45954.318488888886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45954.318488888886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45954.318488888886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45954.318488888886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45954.318488888886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45954.318488888886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45954.318488888886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45954.318488888886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45954.318488888886</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45954.318488888886</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45954.318488888886</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45954.318488888886</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45954.318488888886</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45954.318488888886</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45954.318488888886</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45954.318488888886</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45954.318488888886</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45954.318488888886</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45954.318488888886</v>
      </c>
      <c r="H244" s="124"/>
      <c r="I244" s="120" t="str">
        <f>IFERROR(VLOOKUP(D244,DB!A:F,6,0),"")</f>
        <v/>
      </c>
      <c r="J244" s="120" t="str">
        <f>IFERROR(VLOOKUP(D244,DB!A:G,7,0),"")</f>
        <v/>
      </c>
      <c r="K244" s="126"/>
      <c r="L244" s="122" t="str">
        <f>IFERROR(VLOOKUP(D244,DB!A:I,9,0),"")</f>
        <v/>
      </c>
    </row>
    <row r="245" spans="1:12" ht="15" customHeight="1">
      <c r="A245" s="127"/>
      <c r="B245" s="127" t="str">
        <f>IFERROR(VLOOKUP(D245,DB!A:K,11,0),"")</f>
        <v/>
      </c>
      <c r="C245" s="128"/>
      <c r="D245" s="129"/>
      <c r="E245" s="130"/>
      <c r="F245" s="131"/>
      <c r="G245" s="132">
        <f ca="1">IFERROR(NOW()-F245,"")</f>
        <v>45954.318488888886</v>
      </c>
      <c r="H245" s="131"/>
      <c r="I245" s="127" t="str">
        <f>IFERROR(VLOOKUP(D245,DB!A:F,6,0),"")</f>
        <v/>
      </c>
      <c r="J245" s="127" t="str">
        <f>IFERROR(VLOOKUP(D245,DB!A:G,7,0),"")</f>
        <v/>
      </c>
      <c r="K245" s="133"/>
      <c r="L245" s="129" t="str">
        <f>IFERROR(VLOOKUP(D245,DB!A:I,9,0),"")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39102</v>
      </c>
      <c r="B2" s="37" t="str">
        <f>IFERROR(VLOOKUP(D2,DB!A:K,11,0),"")</f>
        <v>R5</v>
      </c>
      <c r="C2" s="37">
        <v>3</v>
      </c>
      <c r="D2" s="119" t="s">
        <v>36034</v>
      </c>
      <c r="E2" s="37" t="s">
        <v>38998</v>
      </c>
      <c r="F2" s="38">
        <v>45891.832060185188</v>
      </c>
      <c r="G2" s="145">
        <f ca="1">IFERROR(NOW()-F2,"")</f>
        <v>62.486428703698039</v>
      </c>
      <c r="H2" s="38">
        <v>45891.790393518517</v>
      </c>
      <c r="I2" s="37" t="str">
        <f>IFERROR(VLOOKUP(D2,DB!A:F,6,0),"")</f>
        <v>Generator-SG</v>
      </c>
      <c r="J2" s="37" t="str">
        <f>IFERROR(VLOOKUP(D2,DB!A:G,7,0),"")</f>
        <v>Vandalized</v>
      </c>
      <c r="K2" s="37" t="s">
        <v>39103</v>
      </c>
      <c r="L2" s="37" t="str">
        <f>IFERROR(VLOOKUP(D2,DB!A:I,9,0),"")</f>
        <v>Latis</v>
      </c>
      <c r="M2" s="118"/>
    </row>
    <row r="3" spans="1:13" ht="30.75">
      <c r="A3" s="37" t="s">
        <v>39104</v>
      </c>
      <c r="B3" s="37" t="str">
        <f>IFERROR(VLOOKUP(D3,DB!A:K,11,0),"")</f>
        <v>R5</v>
      </c>
      <c r="C3" s="37">
        <v>1</v>
      </c>
      <c r="D3" s="37" t="s">
        <v>31329</v>
      </c>
      <c r="E3" s="37" t="s">
        <v>39079</v>
      </c>
      <c r="F3" s="38">
        <v>45926.188877314817</v>
      </c>
      <c r="G3" s="145">
        <f t="shared" ref="G3" ca="1" si="0">IFERROR(NOW()-F3,"")</f>
        <v>28.129611574069713</v>
      </c>
      <c r="H3" s="38">
        <v>45926.158159722225</v>
      </c>
      <c r="I3" s="37" t="str">
        <f>IFERROR(VLOOKUP(D3,DB!A:F,6,0),"")</f>
        <v>SCECO</v>
      </c>
      <c r="J3" s="37" t="str">
        <f>IFERROR(VLOOKUP(D3,DB!A:G,7,0),"")</f>
        <v>Good</v>
      </c>
      <c r="K3" s="37" t="s">
        <v>39105</v>
      </c>
      <c r="L3" s="37" t="str">
        <f>IFERROR(VLOOKUP(D3,DB!A:I,9,0),"")</f>
        <v>Latis</v>
      </c>
      <c r="M3" s="118"/>
    </row>
    <row r="4" spans="1:13" ht="48" customHeight="1">
      <c r="A4" s="153" t="s">
        <v>39106</v>
      </c>
      <c r="B4" s="153" t="str">
        <f>IFERROR(VLOOKUP(D4,DB!A:K,11,0),"")</f>
        <v>R5</v>
      </c>
      <c r="C4" s="153">
        <v>1</v>
      </c>
      <c r="D4" s="153" t="s">
        <v>34781</v>
      </c>
      <c r="E4" s="153" t="s">
        <v>39079</v>
      </c>
      <c r="F4" s="154">
        <v>45948.661111111112</v>
      </c>
      <c r="G4" s="155">
        <f ca="1">IFERROR(NOW()-F4,"")</f>
        <v>5.6573777777739451</v>
      </c>
      <c r="H4" s="154">
        <v>45948.661111111112</v>
      </c>
      <c r="I4" s="153" t="str">
        <f>IFERROR(VLOOKUP(D4,DB!A:F,6,0),"")</f>
        <v>SCECO</v>
      </c>
      <c r="J4" s="153" t="str">
        <f>IFERROR(VLOOKUP(D4,DB!A:G,7,0),"")</f>
        <v>Dead</v>
      </c>
      <c r="K4" s="153" t="s">
        <v>39107</v>
      </c>
      <c r="L4" s="153" t="str">
        <f>IFERROR(VLOOKUP(D4,DB!A:I,9,0),"")</f>
        <v>Latis</v>
      </c>
    </row>
    <row r="5" spans="1:13" ht="15">
      <c r="A5" s="153" t="s">
        <v>39108</v>
      </c>
      <c r="B5" s="153" t="str">
        <f>IFERROR(VLOOKUP(D5,DB!A:K,11,0),"")</f>
        <v>R5</v>
      </c>
      <c r="C5" s="153">
        <v>5</v>
      </c>
      <c r="D5" s="153" t="s">
        <v>34675</v>
      </c>
      <c r="E5" s="153" t="s">
        <v>39079</v>
      </c>
      <c r="F5" s="154">
        <v>45954.274363425924</v>
      </c>
      <c r="G5" s="155">
        <f ca="1">IFERROR(NOW()-F5,"")</f>
        <v>4.4125462962256279E-2</v>
      </c>
      <c r="H5" s="154">
        <v>45954.267881944441</v>
      </c>
      <c r="I5" s="153" t="str">
        <f>IFERROR(VLOOKUP(D5,DB!A:F,6,0),"")</f>
        <v>SCECO</v>
      </c>
      <c r="J5" s="153" t="str">
        <f>IFERROR(VLOOKUP(D5,DB!A:G,7,0),"")</f>
        <v>Good</v>
      </c>
      <c r="K5" s="153" t="s">
        <v>39109</v>
      </c>
      <c r="L5" s="153" t="str">
        <f>IFERROR(VLOOKUP(D5,DB!A:I,9,0),"")</f>
        <v>Latis</v>
      </c>
    </row>
    <row r="6" spans="1:13" ht="15">
      <c r="A6" s="153"/>
      <c r="B6" s="153" t="str">
        <f>IFERROR(VLOOKUP(D6,DB!A:K,11,0),"")</f>
        <v/>
      </c>
      <c r="C6" s="153"/>
      <c r="D6" s="153"/>
      <c r="E6" s="153"/>
      <c r="F6" s="154"/>
      <c r="G6" s="155">
        <f ca="1">IFERROR(NOW()-F6,"")</f>
        <v>45954.318488888886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45954.318488888886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45954.318488888886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45954.318488888886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45954.318488888886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45954.318488888886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45954.318488888886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45954.318488888886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45954.318488888886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45954.318488888886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45954.318488888886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45954.318488888886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45954.318488888886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45954.318488888886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45954.318488888886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45954.318488888886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45954.318488888886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45954.318488888886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45954.318488888886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45954.318488888886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45954.318488888886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45954.318488888886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45954.318488888886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45954.318488888886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45954.318488888886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45954.318488888886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45954.318488888886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45954.318488888886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45954.318488888886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45954.318488888886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45954.318488888886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45954.318488888886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45954.318488888886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45954.318488888886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45954.318488888886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45954.318488888886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45954.318488888886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45954.318488888886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45954.318488888886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45954.318488888886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45954.318488888886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45954.318488888886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45954.318488888886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45954.318488888886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45954.318488888886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45954.318488888886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45954.318488888886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45954.318488888886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45954.318488888886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45954.318488888886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45954.318488888886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45954.318488888886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45954.318488888886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45954.318488888886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45954.318488888886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45954.318488888886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45954.318488888886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45954.318488888886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45954.318488888886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45954.318488888886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45954.318488888886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45954.318488888886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45954.318488888886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45954.318488888886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45954.318488888886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45954.318488888886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45954.318488888886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45954.318488888886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45954.318488888886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45954.318488888886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45954.318488888886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45954.318488888886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45954.318488888886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45954.318488888886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45954.318488888886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45954.318488888886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45954.318488888886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45954.318488888886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45954.318488888886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45954.318488888886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45954.318488888886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45954.318488888886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45954.318488888886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45954.318488888886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45954.318488888886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45954.318488888886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45954.318488888886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45954.318488888886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45954.318488888886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45954.318488888886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45954.318488888886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45954.318488888886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45954.318488888886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45954.318488888886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45954.318488888886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45954.318488888886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45954.318488888886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45954.318488888886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45954.318488888886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45954.318488888886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45954.318488888886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45954.318488888886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45954.318488888886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45954.318488888886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45954.318488888886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45954.318488888886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45954.318488888886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45954.318488888886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45954.318488888886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45954.318488888886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45954.318488888886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45954.318488888886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45954.318488888886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45954.318488888886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45954.318488888886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45954.318488888886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45954.318488888886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45954.318488888886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45954.318488888886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45954.318488888886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45954.318488888886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45954.318488888886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45954.318488888886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45954.318488888886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45954.318488888886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45954.318488888886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45954.318488888886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45954.318488888886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45954.318488888886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45954.318488888886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45954.318488888886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45954.318488888886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45954.318488888886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45954.318488888886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45954.318488888886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45954.318488888886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45954.318488888886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45954.318488888886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45954.318488888886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45954.318488888886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45954.318488888886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45954.318488888886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45954.318488888886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45954.318488888886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45954.318488888886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45954.318488888886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45954.318488888886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45954.318488888886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45954.318488888886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45954.318488888886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45954.318488888886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45954.318488888886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45954.318488888886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45954.318488888886</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45954.318488888886</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45954.318488888886</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45954.318488888886</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45954.318488888886</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45954.318488888886</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45954.318488888886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45954.318488888886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45954.318488888886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45954.318488888886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45954.318488888886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45954.318488888886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45954.318488888886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45954.318488888886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45954.318488888886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45954.318488888886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45954.318488888886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45954.318488888886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45954.318488888886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45954.318488888886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45954.318488888886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45954.318488888886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45954.318488888886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45954.318488888886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45954.318488888886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45954.318488888886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45954.318488888886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45954.318488888886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45954.318488888886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45954.318488888886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45954.318488888886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45954.318488888886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45954.318488888886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45954.318488888886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45954.318488888886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45954.318488888886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45954.318488888886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45954.318488888886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45954.318488888886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45954.318488888886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45954.318488888886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45954.318488888886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45954.318488888886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45954.318488888886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45954.318488888886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45954.318488888886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45954.318488888886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45954.318488888886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45954.318488888886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45954.318488888886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45954.318488888886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45954.318488888886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45954.318488888886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45954.318488888886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45954.318488888886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45954.318488888886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45954.318488888886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45954.318488888886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45954.318488888886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45954.318488888886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45954.318488888886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45954.318488888886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45954.318488888886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45954.318488888886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45954.318488888886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45954.318488888886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45954.318488888886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45954.318488888886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45954.318488888886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45954.318488888886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45954.318488888886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45954.318488888886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45954.318488888886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45954.318488888886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45954.318488888886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45954.318488888886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45954.318488888886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45954.318488888886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45954.318488888886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45954.318488888886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45954.318488888886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45954.318488888886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45954.318488888886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45954.318488888886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45954.318488888886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45954.318488888886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45954.318488888886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45954.318488888886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45954.318488888886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45954.318488888886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45954.318488888886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45954.318488888886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45954.318488888886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45954.318488888886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45954.318488888886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45954.318488888886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45954.318488888886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45954.318488888886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45954.318488888886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45954.318488888886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45954.318488888886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45954.318488888886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45954.318488888886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45954.318488888886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45954.318488888886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45954.318488888886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45954.318488888886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45954.318488888886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45954.318488888886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45954.318488888886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45954.318488888886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45954.318488888886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45954.318488888886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45954.318488888886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45954.318488888886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45954.318488888886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45954.318488888886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45954.318488888886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45954.318488888886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45954.318488888886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45954.318488888886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45954.318488888886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45954.318488888886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45954.318488888886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45954.318488888886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45954.318488888886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45954.318488888886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45954.318488888886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45954.318488888886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45954.318488888886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45954.318488888886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45954.318488888886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45954.318488888886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45954.318488888886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45954.318488888886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45954.318488888886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45954.318488888886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45954.318488888886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45954.318488888886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45954.318488888886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45954.318488888886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45954.318488888886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45954.318488888886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45954.318488888886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45954.318488888886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45954.318488888886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45954.318488888886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45954.318488888886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45954.318488888886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45954.318488888886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45954.318488888886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45954.318488888886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45954.318488888886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45954.318488888886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45954.318488888886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45954.318488888886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45954.318488888886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45954.318488888886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45954.318488888886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45954.318488888886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45954.318488888886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45954.318488888886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45954.318488888886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45954.318488888886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45954.318488888886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45954.318488888886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45954.318488888886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45954.318488888886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45954.318488888886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45954.318488888886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45954.318488888886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45954.318488888886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45954.318488888886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45954.318488888886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45954.318488888886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45954.318488888886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45954.318488888886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45954.318488888886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45954.318488888886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45954.318488888886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45954.318488888886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45954.318488888886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45954.318488888886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45954.318488888886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45954.318488888886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45954.318488888886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45954.318488888886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45954.318488888886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45954.318488888886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45954.318488888886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45954.318488888886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45954.318488888886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45954.318488888886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45954.318488888886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45954.318488888886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45954.318488888886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45954.318488888886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45954.318488888886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45954.318488888886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45954.318488888886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45954.318488888886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45954.318488888886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45954.318488888886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45954.318488888886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45954.318488888886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45954.318488888886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45954.318488888886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45954.318488888886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45954.318488888886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45954.318488888886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45954.318488888886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45954.318488888886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45954.318488888886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45954.318488888886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45954.318488888886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45954.318488888886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45954.318488888886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45954.318488888886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45954.318488888886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45954.318488888886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45954.318488888886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45954.318488888886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45954.318488888886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45954.318488888886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45954.318488888886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45954.318488888886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45954.318488888886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45954.318488888886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45954.318488888886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45954.318488888886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45954.318488888886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45954.318488888886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45954.318488888886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45954.318488888886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45954.318488888886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45954.318488888886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45954.318488888886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45954.318488888886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45954.318488888886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45954.318488888886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45954.318488888886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45954.318488888886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45954.318488888886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45954.318488888886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45954.318488888886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45954.318488888886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45954.318488888886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45954.318488888886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45954.318488888886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45954.318488888886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45954.318488888886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45954.318488888886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45954.318488888886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45954.318488888886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45954.318488888886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45954.318488888886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45954.318488888886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45954.318488888886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45954.318488888886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45954.318488888886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45954.318488888886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45954.318488888886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45954.318488888886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45954.318488888886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45954.318488888886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45954.318488888886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45954.318488888886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45954.318488888886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45954.318488888886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45954.318488888886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45954.318488888886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45954.318488888886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45954.318488888886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45954.318488888886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45954.318488888886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45954.318488888886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45954.318488888886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45954.318488888886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45954.318488888886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45954.318488888886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45954.318488888886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45954.318488888886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45954.318488888886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45954.318488888886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45954.318488888886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45954.318488888886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45954.318488888886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45954.318488888886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45954.318488888886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45954.318488888886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45954.318488888886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45954.318488888886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45954.318488888886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45954.318488888886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45954.318488888886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45954.318488888886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45954.318488888886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45954.318488888886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45954.318488888886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45954.318488888886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45954.318488888886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45954.318488888886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45954.318488888886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45954.318488888886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45954.318488888886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45954.318488888886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45954.318488888886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45954.318488888886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45954.318488888886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45954.318488888886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45954.318488888886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45954.318488888886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45954.318488888886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45954.318488888886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45954.318488888886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45954.318488888886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45954.318488888886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45954.318488888886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45954.318488888886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45954.318488888886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45954.318488888886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45954.318488888886</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45954.318488888886</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45954.318488888886</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45954.318488888886</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45954.318488888886</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45954.318488888886</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45954.318488888886</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45954.318488888886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45954.318488888886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45954.318488888886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45954.318488888886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45954.318488888886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45954.318488888886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45954.318488888886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45954.318488888886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45954.318488888886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45954.318488888886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45954.318488888886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45954.318488888886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45954.318488888886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45954.318488888886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45954.318488888886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45954.318488888886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45954.318488888886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45954.318488888886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45954.318488888886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45954.318488888886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45954.318488888886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45954.318488888886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45954.318488888886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45954.318488888886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45954.318488888886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45954.318488888886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45954.318488888886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45954.318488888886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45954.318488888886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45954.318488888886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45954.318488888886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45954.318488888886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45954.318488888886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45954.318488888886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45954.318488888886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45954.318488888886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45954.318488888886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45954.318488888886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45954.318488888886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45954.318488888886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45954.318488888886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45954.318488888886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45954.318488888886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45954.318488888886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45954.318488888886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45954.318488888886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45954.318488888886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45954.318488888886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45954.318488888886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45954.318488888886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45954.318488888886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45954.318488888886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45954.318488888886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45954.318488888886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45954.318488888886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45954.318488888886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45954.318488888886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45954.318488888886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45954.318488888886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45954.318488888886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45954.318488888886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45954.318488888886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45954.318488888886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45954.318488888886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45954.318488888886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45954.318488888886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45954.318488888886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45954.318488888886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45954.318488888886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45954.318488888886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45954.318488888886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45954.318488888886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45954.318488888886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45954.318488888886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45954.318488888886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45954.318488888886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45954.318488888886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45954.318488888886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45954.318488888886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45954.318488888886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45954.318488888886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45954.318488888886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45954.318488888886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45954.318488888886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45954.318488888886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45954.318488888886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45954.318488888886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45954.318488888886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45954.318488888886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45954.318488888886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45954.318488888886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45954.318488888886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45954.318488888886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45954.318488888886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45954.318488888886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45954.318488888886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45954.318488888886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45954.318488888886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45954.318488888886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45954.318488888886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45954.318488888886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45954.318488888886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45954.318488888886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45954.318488888886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45954.318488888886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45954.318488888886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45954.318488888886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45954.318488888886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45954.318488888886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45954.318488888886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45954.318488888886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45954.318488888886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45954.318488888886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45954.318488888886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45954.318488888886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45954.318488888886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45954.318488888886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45954.318488888886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45954.318488888886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45954.318488888886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45954.318488888886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45954.318488888886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45954.318488888886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45954.318488888886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45954.318488888886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45954.318488888886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45954.318488888886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45954.318488888886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45954.318488888886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45954.318488888886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45954.318488888886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45954.318488888886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45954.318488888886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45954.318488888886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45954.318488888886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45954.318488888886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45954.318488888886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45954.318488888886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45954.318488888886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45954.318488888886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45954.318488888886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45954.318488888886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45954.318488888886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45954.318488888886</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45954.318488888886</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45954.318488888886</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2025-10-24T04:40:39Z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